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第1季度脱贫贷款缴息表(去除稳定脱贫户)（打印版）" sheetId="16" r:id="rId1"/>
  </sheets>
  <definedNames>
    <definedName name="_xlnm._FilterDatabase" localSheetId="0" hidden="1">'2026第1季度脱贫贷款缴息表(去除稳定脱贫户)（打印版）'!$A$5:$P$103</definedName>
    <definedName name="_xlnm.Print_Area" localSheetId="0">'2026第1季度脱贫贷款缴息表(去除稳定脱贫户)（打印版）'!$A:$K</definedName>
    <definedName name="_xlnm.Print_Titles" localSheetId="0">'2026第1季度脱贫贷款缴息表(去除稳定脱贫户)（打印版）'!$5:$5</definedName>
  </definedNames>
  <calcPr calcId="144525"/>
</workbook>
</file>

<file path=xl/sharedStrings.xml><?xml version="1.0" encoding="utf-8"?>
<sst xmlns="http://schemas.openxmlformats.org/spreadsheetml/2006/main" count="310" uniqueCount="215">
  <si>
    <t>连江农商银行脱贫小额贷款农户贴息明细表</t>
  </si>
  <si>
    <t xml:space="preserve"> </t>
  </si>
  <si>
    <t>2026年第1季度贴息</t>
  </si>
  <si>
    <t>单位：元</t>
  </si>
  <si>
    <t>序号</t>
  </si>
  <si>
    <t>支行别</t>
  </si>
  <si>
    <t>借款人姓名</t>
  </si>
  <si>
    <t>贷款金额</t>
  </si>
  <si>
    <t>贷款余额</t>
  </si>
  <si>
    <t>贷款起始日期</t>
  </si>
  <si>
    <t>贷款终止（或收回）日期</t>
  </si>
  <si>
    <t>贷款利率</t>
  </si>
  <si>
    <t>贷款贴息利率</t>
  </si>
  <si>
    <t>贴息金额</t>
  </si>
  <si>
    <t>备注</t>
  </si>
  <si>
    <t>AA</t>
  </si>
  <si>
    <t>1</t>
  </si>
  <si>
    <t xml:space="preserve">贵安支行	</t>
  </si>
  <si>
    <t xml:space="preserve">雷大金	</t>
  </si>
  <si>
    <t>2</t>
  </si>
  <si>
    <t xml:space="preserve">坑园支行	</t>
  </si>
  <si>
    <t xml:space="preserve">曾典明	</t>
  </si>
  <si>
    <t>3</t>
  </si>
  <si>
    <t xml:space="preserve">下宫支行	</t>
  </si>
  <si>
    <t xml:space="preserve">陈依钗	</t>
  </si>
  <si>
    <t>4</t>
  </si>
  <si>
    <t xml:space="preserve">透堡支行	</t>
  </si>
  <si>
    <t xml:space="preserve">黄少奇	</t>
  </si>
  <si>
    <t>5</t>
  </si>
  <si>
    <t xml:space="preserve">浦口支行	</t>
  </si>
  <si>
    <t xml:space="preserve">林信旺	</t>
  </si>
  <si>
    <t>6</t>
  </si>
  <si>
    <t xml:space="preserve">吴贤林	</t>
  </si>
  <si>
    <t>7</t>
  </si>
  <si>
    <t xml:space="preserve">兰银水	</t>
  </si>
  <si>
    <t>8</t>
  </si>
  <si>
    <t xml:space="preserve">筱埕支行	</t>
  </si>
  <si>
    <t xml:space="preserve">余建为	</t>
  </si>
  <si>
    <t>9</t>
  </si>
  <si>
    <t xml:space="preserve">姚朝建	</t>
  </si>
  <si>
    <t>10</t>
  </si>
  <si>
    <t xml:space="preserve">琯头支行	</t>
  </si>
  <si>
    <t xml:space="preserve">洪依辉	</t>
  </si>
  <si>
    <t>11</t>
  </si>
  <si>
    <t xml:space="preserve">潘渡支行	</t>
  </si>
  <si>
    <t xml:space="preserve">陈育财	</t>
  </si>
  <si>
    <t>12</t>
  </si>
  <si>
    <t xml:space="preserve">官坂支行	</t>
  </si>
  <si>
    <t xml:space="preserve">林凤娇	</t>
  </si>
  <si>
    <t>13</t>
  </si>
  <si>
    <t xml:space="preserve">东岱支行	</t>
  </si>
  <si>
    <t xml:space="preserve">叶燕燕	</t>
  </si>
  <si>
    <t>14</t>
  </si>
  <si>
    <t xml:space="preserve">雷顺忠	</t>
  </si>
  <si>
    <t>15</t>
  </si>
  <si>
    <t xml:space="preserve">长龙支行	</t>
  </si>
  <si>
    <t xml:space="preserve">覃红英	</t>
  </si>
  <si>
    <t>16</t>
  </si>
  <si>
    <t xml:space="preserve">雷梅鸿	</t>
  </si>
  <si>
    <t>17</t>
  </si>
  <si>
    <t xml:space="preserve">吴成醉	</t>
  </si>
  <si>
    <t>18</t>
  </si>
  <si>
    <t xml:space="preserve">陈康	</t>
  </si>
  <si>
    <t>19</t>
  </si>
  <si>
    <t xml:space="preserve">陈金堂	</t>
  </si>
  <si>
    <t>20</t>
  </si>
  <si>
    <t xml:space="preserve">李云义	</t>
  </si>
  <si>
    <t>21</t>
  </si>
  <si>
    <t xml:space="preserve">卢定权	</t>
  </si>
  <si>
    <t>22</t>
  </si>
  <si>
    <t xml:space="preserve">蓼沿支行	</t>
  </si>
  <si>
    <t xml:space="preserve">林应铿	</t>
  </si>
  <si>
    <t>23</t>
  </si>
  <si>
    <t xml:space="preserve">晓沃支行	</t>
  </si>
  <si>
    <t xml:space="preserve">林伍俤	</t>
  </si>
  <si>
    <t>24</t>
  </si>
  <si>
    <t xml:space="preserve">谢国新	</t>
  </si>
  <si>
    <t>25</t>
  </si>
  <si>
    <t xml:space="preserve">江南支行	</t>
  </si>
  <si>
    <t xml:space="preserve">夏增通	</t>
  </si>
  <si>
    <t>26</t>
  </si>
  <si>
    <t xml:space="preserve">陈春荣	</t>
  </si>
  <si>
    <t>27</t>
  </si>
  <si>
    <t xml:space="preserve">林玉珍	</t>
  </si>
  <si>
    <t>28</t>
  </si>
  <si>
    <t xml:space="preserve">雷礼明	</t>
  </si>
  <si>
    <t>29</t>
  </si>
  <si>
    <t xml:space="preserve">游艳霞	</t>
  </si>
  <si>
    <t>30</t>
  </si>
  <si>
    <t xml:space="preserve">马鼻支行	</t>
  </si>
  <si>
    <t xml:space="preserve">陈秀燕	</t>
  </si>
  <si>
    <t>31</t>
  </si>
  <si>
    <t xml:space="preserve">张秀梅	</t>
  </si>
  <si>
    <t>32</t>
  </si>
  <si>
    <t xml:space="preserve">姚友杰	</t>
  </si>
  <si>
    <t>33</t>
  </si>
  <si>
    <t xml:space="preserve">姚奋照	</t>
  </si>
  <si>
    <t>34</t>
  </si>
  <si>
    <t xml:space="preserve">刘榕金	</t>
  </si>
  <si>
    <t>35</t>
  </si>
  <si>
    <t xml:space="preserve">杨凤爱	</t>
  </si>
  <si>
    <t>36</t>
  </si>
  <si>
    <t xml:space="preserve">董其佃	</t>
  </si>
  <si>
    <t>37</t>
  </si>
  <si>
    <t xml:space="preserve">林培架	</t>
  </si>
  <si>
    <t>38</t>
  </si>
  <si>
    <t xml:space="preserve">吴成知	</t>
  </si>
  <si>
    <t>39</t>
  </si>
  <si>
    <t xml:space="preserve">赖春玉	</t>
  </si>
  <si>
    <t>40</t>
  </si>
  <si>
    <t xml:space="preserve">刘用法	</t>
  </si>
  <si>
    <t>41</t>
  </si>
  <si>
    <t xml:space="preserve">许晶	</t>
  </si>
  <si>
    <t>42</t>
  </si>
  <si>
    <t xml:space="preserve">王龚贞	</t>
  </si>
  <si>
    <t>43</t>
  </si>
  <si>
    <t xml:space="preserve">梁训亮	</t>
  </si>
  <si>
    <t>44</t>
  </si>
  <si>
    <t xml:space="preserve">陈爱金	</t>
  </si>
  <si>
    <t>45</t>
  </si>
  <si>
    <t xml:space="preserve">安凯支行	</t>
  </si>
  <si>
    <t xml:space="preserve">林道兵	</t>
  </si>
  <si>
    <t>46</t>
  </si>
  <si>
    <t xml:space="preserve">林香	</t>
  </si>
  <si>
    <t>47</t>
  </si>
  <si>
    <t xml:space="preserve">洪善应	</t>
  </si>
  <si>
    <t>48</t>
  </si>
  <si>
    <t xml:space="preserve">覃雨停	</t>
  </si>
  <si>
    <t>49</t>
  </si>
  <si>
    <t xml:space="preserve">林水俤	</t>
  </si>
  <si>
    <t>50</t>
  </si>
  <si>
    <t xml:space="preserve">彭成绪	</t>
  </si>
  <si>
    <t>51</t>
  </si>
  <si>
    <t xml:space="preserve">赵文淇	</t>
  </si>
  <si>
    <t>52</t>
  </si>
  <si>
    <t xml:space="preserve">冯林容	</t>
  </si>
  <si>
    <t>53</t>
  </si>
  <si>
    <t xml:space="preserve">陈春英	</t>
  </si>
  <si>
    <t>54</t>
  </si>
  <si>
    <t xml:space="preserve">黄财存	</t>
  </si>
  <si>
    <t>55</t>
  </si>
  <si>
    <t xml:space="preserve">林华	</t>
  </si>
  <si>
    <t>56</t>
  </si>
  <si>
    <t xml:space="preserve">杨清	</t>
  </si>
  <si>
    <t>57</t>
  </si>
  <si>
    <t xml:space="preserve">林昌栋	</t>
  </si>
  <si>
    <t>58</t>
  </si>
  <si>
    <t xml:space="preserve">雷顺芳	</t>
  </si>
  <si>
    <t>59</t>
  </si>
  <si>
    <t xml:space="preserve">倪月香	</t>
  </si>
  <si>
    <t>60</t>
  </si>
  <si>
    <t xml:space="preserve">陈秀莺	</t>
  </si>
  <si>
    <t>61</t>
  </si>
  <si>
    <t xml:space="preserve">秦容	</t>
  </si>
  <si>
    <t>62</t>
  </si>
  <si>
    <t xml:space="preserve">东湖支行	</t>
  </si>
  <si>
    <t xml:space="preserve">孙姻脂	</t>
  </si>
  <si>
    <t>63</t>
  </si>
  <si>
    <t xml:space="preserve">雷燕英	</t>
  </si>
  <si>
    <t>64</t>
  </si>
  <si>
    <t xml:space="preserve">李依雪	</t>
  </si>
  <si>
    <t>65</t>
  </si>
  <si>
    <t xml:space="preserve">熊和珍	</t>
  </si>
  <si>
    <t>66</t>
  </si>
  <si>
    <t xml:space="preserve">雷香明	</t>
  </si>
  <si>
    <t>67</t>
  </si>
  <si>
    <t xml:space="preserve">陈秉津	</t>
  </si>
  <si>
    <t>68</t>
  </si>
  <si>
    <t xml:space="preserve">陈千金	</t>
  </si>
  <si>
    <t>69</t>
  </si>
  <si>
    <t xml:space="preserve">颜学仲	</t>
  </si>
  <si>
    <t>70</t>
  </si>
  <si>
    <t xml:space="preserve">黄惠清	</t>
  </si>
  <si>
    <t>71</t>
  </si>
  <si>
    <t xml:space="preserve">林起兆	</t>
  </si>
  <si>
    <t>72</t>
  </si>
  <si>
    <t xml:space="preserve">王势典	</t>
  </si>
  <si>
    <t>73</t>
  </si>
  <si>
    <t xml:space="preserve">林霞	</t>
  </si>
  <si>
    <t>74</t>
  </si>
  <si>
    <t xml:space="preserve">陈宝	</t>
  </si>
  <si>
    <t>75</t>
  </si>
  <si>
    <t xml:space="preserve">林永通	</t>
  </si>
  <si>
    <t>76</t>
  </si>
  <si>
    <t xml:space="preserve">黄桃	</t>
  </si>
  <si>
    <t>77</t>
  </si>
  <si>
    <t>78</t>
  </si>
  <si>
    <t xml:space="preserve">邱聿盛	</t>
  </si>
  <si>
    <t>79</t>
  </si>
  <si>
    <t>80</t>
  </si>
  <si>
    <t xml:space="preserve">陈秀兰	</t>
  </si>
  <si>
    <t>81</t>
  </si>
  <si>
    <t>82</t>
  </si>
  <si>
    <t xml:space="preserve">吴成随	</t>
  </si>
  <si>
    <t>83</t>
  </si>
  <si>
    <t>84</t>
  </si>
  <si>
    <t xml:space="preserve">吴贤增	</t>
  </si>
  <si>
    <t>85</t>
  </si>
  <si>
    <t>86</t>
  </si>
  <si>
    <t>87</t>
  </si>
  <si>
    <t xml:space="preserve">陈华龙	</t>
  </si>
  <si>
    <t>88</t>
  </si>
  <si>
    <t>89</t>
  </si>
  <si>
    <t xml:space="preserve">陈棋	</t>
  </si>
  <si>
    <t>90</t>
  </si>
  <si>
    <t>91</t>
  </si>
  <si>
    <t>92</t>
  </si>
  <si>
    <t>93</t>
  </si>
  <si>
    <t>94</t>
  </si>
  <si>
    <t>95</t>
  </si>
  <si>
    <t>96</t>
  </si>
  <si>
    <t>汇总</t>
  </si>
  <si>
    <t>制表：</t>
  </si>
  <si>
    <t>复核人1：</t>
  </si>
  <si>
    <t>复核人2：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</si>
</sst>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0" borderId="0"/>
    <xf numFmtId="0" fontId="6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true" applyFill="true" applyAlignment="true" applyProtection="true">
      <alignment horizontal="center" vertical="center" wrapText="true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2" fillId="2" borderId="0" xfId="0" applyFont="true" applyFill="true" applyAlignment="true" applyProtection="true">
      <alignment horizontal="center" vertical="center"/>
      <protection locked="false"/>
    </xf>
    <xf numFmtId="14" fontId="2" fillId="2" borderId="0" xfId="0" applyNumberFormat="true" applyFont="true" applyFill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horizontal="center" vertical="center"/>
      <protection locked="false"/>
    </xf>
    <xf numFmtId="0" fontId="3" fillId="2" borderId="0" xfId="0" applyFont="true" applyFill="true" applyAlignment="true" applyProtection="true">
      <alignment horizontal="center" vertical="center"/>
      <protection locked="false"/>
    </xf>
    <xf numFmtId="0" fontId="4" fillId="2" borderId="0" xfId="0" applyFont="true" applyFill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31" fontId="4" fillId="2" borderId="0" xfId="0" applyNumberFormat="true" applyFont="true" applyFill="true" applyAlignment="true" applyProtection="true">
      <alignment horizontal="left" vertical="center"/>
      <protection locked="false"/>
    </xf>
    <xf numFmtId="14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2" borderId="1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Border="true" applyAlignment="true">
      <alignment horizontal="center" vertical="center"/>
    </xf>
    <xf numFmtId="10" fontId="1" fillId="2" borderId="1" xfId="0" applyNumberFormat="true" applyFont="true" applyFill="true" applyBorder="true" applyAlignment="true">
      <alignment horizontal="center" vertical="center"/>
    </xf>
    <xf numFmtId="14" fontId="1" fillId="2" borderId="1" xfId="0" applyNumberFormat="true" applyFont="true" applyFill="true" applyBorder="true" applyAlignment="true">
      <alignment horizontal="center" vertical="center"/>
    </xf>
    <xf numFmtId="31" fontId="4" fillId="2" borderId="0" xfId="0" applyNumberFormat="true" applyFont="true" applyFill="true" applyAlignment="true" applyProtection="true">
      <alignment vertical="center"/>
      <protection locked="false"/>
    </xf>
    <xf numFmtId="14" fontId="4" fillId="2" borderId="0" xfId="0" applyNumberFormat="true" applyFont="true" applyFill="true" applyAlignment="true" applyProtection="true">
      <alignment horizontal="right" vertical="center"/>
      <protection locked="false"/>
    </xf>
    <xf numFmtId="14" fontId="4" fillId="2" borderId="0" xfId="0" applyNumberFormat="true" applyFont="true" applyFill="true" applyAlignment="true" applyProtection="true">
      <alignment horizontal="center" vertical="center"/>
      <protection locked="false"/>
    </xf>
    <xf numFmtId="176" fontId="4" fillId="2" borderId="1" xfId="0" applyNumberFormat="true" applyFont="true" applyFill="true" applyBorder="true" applyAlignment="true" applyProtection="true">
      <alignment horizontal="center" vertical="center"/>
    </xf>
    <xf numFmtId="176" fontId="1" fillId="2" borderId="1" xfId="0" applyNumberFormat="true" applyFont="true" applyFill="true" applyBorder="true" applyAlignment="true" applyProtection="true">
      <alignment horizontal="center" vertical="center"/>
    </xf>
    <xf numFmtId="14" fontId="0" fillId="2" borderId="0" xfId="0" applyNumberFormat="true" applyFill="true" applyAlignment="true" applyProtection="true">
      <alignment horizontal="center" vertical="center"/>
      <protection locked="false"/>
    </xf>
    <xf numFmtId="0" fontId="1" fillId="0" borderId="1" xfId="0" applyNumberFormat="true" applyFont="true" applyBorder="true" applyAlignment="true">
      <alignment horizontal="center" vertical="center"/>
    </xf>
    <xf numFmtId="10" fontId="4" fillId="2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 applyProtection="true">
      <alignment horizontal="center" vertical="center"/>
      <protection locked="false"/>
    </xf>
  </cellXfs>
  <cellStyles count="52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P103"/>
  <sheetViews>
    <sheetView tabSelected="1" workbookViewId="0">
      <selection activeCell="K18" sqref="K18"/>
    </sheetView>
  </sheetViews>
  <sheetFormatPr defaultColWidth="9" defaultRowHeight="14.25"/>
  <cols>
    <col min="1" max="1" width="4" style="3" customWidth="true"/>
    <col min="2" max="2" width="11.5" style="3" customWidth="true"/>
    <col min="3" max="3" width="9.5" style="3" customWidth="true"/>
    <col min="4" max="4" width="12.25" style="3" customWidth="true"/>
    <col min="5" max="5" width="12" style="3" customWidth="true"/>
    <col min="6" max="6" width="15.625" style="4" customWidth="true"/>
    <col min="7" max="7" width="15.625" style="3" customWidth="true"/>
    <col min="8" max="8" width="8.125" style="3" customWidth="true"/>
    <col min="9" max="9" width="9" style="3" customWidth="true"/>
    <col min="10" max="10" width="10.5" style="3" customWidth="true"/>
    <col min="11" max="11" width="11.625" style="3" customWidth="true"/>
    <col min="12" max="12" width="9" style="5" hidden="true" customWidth="true"/>
    <col min="13" max="13" width="11.625" style="5" hidden="true" customWidth="true"/>
    <col min="14" max="14" width="10.5" style="5" hidden="true" customWidth="true"/>
    <col min="15" max="16" width="9" style="5" hidden="true" customWidth="true"/>
    <col min="17" max="16384" width="9" style="5"/>
  </cols>
  <sheetData>
    <row r="2" ht="20.25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true" spans="1:15">
      <c r="A3" s="6"/>
      <c r="B3" s="6" t="s">
        <v>1</v>
      </c>
      <c r="C3" s="6"/>
      <c r="D3" s="7" t="s">
        <v>1</v>
      </c>
      <c r="E3" s="7" t="s">
        <v>1</v>
      </c>
      <c r="F3" s="13" t="s">
        <v>2</v>
      </c>
      <c r="G3" s="13"/>
      <c r="H3" s="13"/>
      <c r="I3" s="19"/>
      <c r="J3" s="6"/>
      <c r="K3" s="20" t="s">
        <v>3</v>
      </c>
      <c r="M3" s="24">
        <v>45646</v>
      </c>
      <c r="N3" s="24">
        <v>45736</v>
      </c>
      <c r="O3" s="5">
        <f>DATEDIF(M3,N3,"d")</f>
        <v>90</v>
      </c>
    </row>
    <row r="4" ht="12" customHeight="true" spans="10:10">
      <c r="J4" s="21"/>
    </row>
    <row r="5" s="1" customFormat="true" ht="30" customHeight="true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14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P5" s="1" t="s">
        <v>15</v>
      </c>
    </row>
    <row r="6" s="2" customFormat="true" ht="20.1" customHeight="true" spans="1:16">
      <c r="A6" s="9" t="s">
        <v>16</v>
      </c>
      <c r="B6" s="10" t="s">
        <v>17</v>
      </c>
      <c r="C6" s="10" t="s">
        <v>18</v>
      </c>
      <c r="D6" s="11">
        <v>9000</v>
      </c>
      <c r="E6" s="11">
        <v>9000</v>
      </c>
      <c r="F6" s="15">
        <v>46003</v>
      </c>
      <c r="G6" s="15">
        <v>46185</v>
      </c>
      <c r="H6" s="16">
        <v>0.03</v>
      </c>
      <c r="I6" s="16">
        <v>0.03</v>
      </c>
      <c r="J6" s="22">
        <v>67.5</v>
      </c>
      <c r="K6" s="10"/>
      <c r="L6" s="2">
        <f>DATEDIF($M$3,G6,"d")</f>
        <v>539</v>
      </c>
      <c r="M6" s="2">
        <f>L6-1</f>
        <v>538</v>
      </c>
      <c r="N6" s="2">
        <f>E6*I6/360*M6</f>
        <v>403.5</v>
      </c>
      <c r="O6" s="2">
        <f>ROUND(N6,2)</f>
        <v>403.5</v>
      </c>
      <c r="P6" s="2">
        <f>IF(O6=J6,1,0)</f>
        <v>0</v>
      </c>
    </row>
    <row r="7" s="2" customFormat="true" ht="20.1" customHeight="true" spans="1:16">
      <c r="A7" s="9" t="s">
        <v>19</v>
      </c>
      <c r="B7" s="10" t="s">
        <v>20</v>
      </c>
      <c r="C7" s="10" t="s">
        <v>21</v>
      </c>
      <c r="D7" s="11">
        <v>5000</v>
      </c>
      <c r="E7" s="11">
        <v>5000</v>
      </c>
      <c r="F7" s="15">
        <v>45818</v>
      </c>
      <c r="G7" s="15">
        <v>46182</v>
      </c>
      <c r="H7" s="16">
        <v>0.03</v>
      </c>
      <c r="I7" s="16">
        <v>0.03</v>
      </c>
      <c r="J7" s="22">
        <v>37.5</v>
      </c>
      <c r="K7" s="10"/>
      <c r="L7" s="2">
        <f t="shared" ref="L7:L27" si="0">DATEDIF($M$3,G7,"d")</f>
        <v>536</v>
      </c>
      <c r="M7" s="2">
        <f t="shared" ref="M7:M27" si="1">L7-1</f>
        <v>535</v>
      </c>
      <c r="N7" s="2">
        <f t="shared" ref="N7:N27" si="2">E7*I7/360*M7</f>
        <v>222.916666666667</v>
      </c>
      <c r="O7" s="2">
        <f t="shared" ref="O7:O70" si="3">ROUND(N7,2)</f>
        <v>222.92</v>
      </c>
      <c r="P7" s="2">
        <f t="shared" ref="P7:P70" si="4">IF(O7=J7,1,0)</f>
        <v>0</v>
      </c>
    </row>
    <row r="8" s="2" customFormat="true" ht="20.1" customHeight="true" spans="1:16">
      <c r="A8" s="9" t="s">
        <v>22</v>
      </c>
      <c r="B8" s="10" t="s">
        <v>23</v>
      </c>
      <c r="C8" s="10" t="s">
        <v>24</v>
      </c>
      <c r="D8" s="11">
        <v>10000</v>
      </c>
      <c r="E8" s="11">
        <v>10000</v>
      </c>
      <c r="F8" s="15">
        <v>45855</v>
      </c>
      <c r="G8" s="15">
        <v>46218</v>
      </c>
      <c r="H8" s="16">
        <v>0.03</v>
      </c>
      <c r="I8" s="16">
        <v>0.03</v>
      </c>
      <c r="J8" s="22">
        <v>75</v>
      </c>
      <c r="K8" s="10"/>
      <c r="L8" s="2">
        <f t="shared" si="0"/>
        <v>572</v>
      </c>
      <c r="M8" s="2">
        <f t="shared" si="1"/>
        <v>571</v>
      </c>
      <c r="N8" s="2">
        <f t="shared" si="2"/>
        <v>475.833333333333</v>
      </c>
      <c r="O8" s="2">
        <f t="shared" si="3"/>
        <v>475.83</v>
      </c>
      <c r="P8" s="2">
        <f t="shared" si="4"/>
        <v>0</v>
      </c>
    </row>
    <row r="9" s="2" customFormat="true" ht="20.1" customHeight="true" spans="1:16">
      <c r="A9" s="9" t="s">
        <v>25</v>
      </c>
      <c r="B9" s="10" t="s">
        <v>26</v>
      </c>
      <c r="C9" s="10" t="s">
        <v>27</v>
      </c>
      <c r="D9" s="11">
        <v>50000</v>
      </c>
      <c r="E9" s="11">
        <v>50000</v>
      </c>
      <c r="F9" s="15">
        <v>45768</v>
      </c>
      <c r="G9" s="15">
        <v>46132</v>
      </c>
      <c r="H9" s="16">
        <v>0.031</v>
      </c>
      <c r="I9" s="16">
        <v>0.031</v>
      </c>
      <c r="J9" s="22">
        <v>387.5</v>
      </c>
      <c r="K9" s="10"/>
      <c r="L9" s="2">
        <f t="shared" si="0"/>
        <v>486</v>
      </c>
      <c r="M9" s="2">
        <f t="shared" si="1"/>
        <v>485</v>
      </c>
      <c r="N9" s="2">
        <f t="shared" si="2"/>
        <v>2088.19444444444</v>
      </c>
      <c r="O9" s="2">
        <f t="shared" si="3"/>
        <v>2088.19</v>
      </c>
      <c r="P9" s="2">
        <f t="shared" si="4"/>
        <v>0</v>
      </c>
    </row>
    <row r="10" s="2" customFormat="true" ht="20.1" customHeight="true" spans="1:16">
      <c r="A10" s="9" t="s">
        <v>28</v>
      </c>
      <c r="B10" s="10" t="s">
        <v>29</v>
      </c>
      <c r="C10" s="10" t="s">
        <v>30</v>
      </c>
      <c r="D10" s="11">
        <v>10000</v>
      </c>
      <c r="E10" s="11">
        <v>10000</v>
      </c>
      <c r="F10" s="15">
        <v>45840</v>
      </c>
      <c r="G10" s="15">
        <v>46204</v>
      </c>
      <c r="H10" s="16">
        <v>0.03</v>
      </c>
      <c r="I10" s="16">
        <v>0.03</v>
      </c>
      <c r="J10" s="22">
        <v>75</v>
      </c>
      <c r="K10" s="10"/>
      <c r="L10" s="2">
        <f t="shared" si="0"/>
        <v>558</v>
      </c>
      <c r="M10" s="2">
        <f t="shared" si="1"/>
        <v>557</v>
      </c>
      <c r="N10" s="2">
        <f t="shared" si="2"/>
        <v>464.166666666667</v>
      </c>
      <c r="O10" s="2">
        <f t="shared" si="3"/>
        <v>464.17</v>
      </c>
      <c r="P10" s="2">
        <f t="shared" si="4"/>
        <v>0</v>
      </c>
    </row>
    <row r="11" s="2" customFormat="true" ht="20.1" customHeight="true" spans="1:16">
      <c r="A11" s="9" t="s">
        <v>31</v>
      </c>
      <c r="B11" s="10" t="s">
        <v>23</v>
      </c>
      <c r="C11" s="10" t="s">
        <v>32</v>
      </c>
      <c r="D11" s="11">
        <v>10000</v>
      </c>
      <c r="E11" s="11">
        <v>10000</v>
      </c>
      <c r="F11" s="15">
        <v>45819</v>
      </c>
      <c r="G11" s="15">
        <v>46183</v>
      </c>
      <c r="H11" s="16">
        <v>0.03</v>
      </c>
      <c r="I11" s="16">
        <v>0.03</v>
      </c>
      <c r="J11" s="22">
        <v>75</v>
      </c>
      <c r="K11" s="10"/>
      <c r="L11" s="2">
        <f t="shared" si="0"/>
        <v>537</v>
      </c>
      <c r="M11" s="2">
        <f t="shared" si="1"/>
        <v>536</v>
      </c>
      <c r="N11" s="2">
        <f t="shared" si="2"/>
        <v>446.666666666667</v>
      </c>
      <c r="O11" s="2">
        <f t="shared" si="3"/>
        <v>446.67</v>
      </c>
      <c r="P11" s="2">
        <f t="shared" si="4"/>
        <v>0</v>
      </c>
    </row>
    <row r="12" s="2" customFormat="true" ht="20.1" customHeight="true" spans="1:16">
      <c r="A12" s="9" t="s">
        <v>33</v>
      </c>
      <c r="B12" s="10" t="s">
        <v>17</v>
      </c>
      <c r="C12" s="10" t="s">
        <v>34</v>
      </c>
      <c r="D12" s="11">
        <v>10000</v>
      </c>
      <c r="E12" s="11">
        <v>10000</v>
      </c>
      <c r="F12" s="15">
        <v>45989</v>
      </c>
      <c r="G12" s="15">
        <v>46354</v>
      </c>
      <c r="H12" s="16">
        <v>0.03</v>
      </c>
      <c r="I12" s="16">
        <v>0.03</v>
      </c>
      <c r="J12" s="22">
        <v>75</v>
      </c>
      <c r="K12" s="10"/>
      <c r="L12" s="2">
        <f t="shared" si="0"/>
        <v>708</v>
      </c>
      <c r="M12" s="2">
        <f t="shared" si="1"/>
        <v>707</v>
      </c>
      <c r="N12" s="2">
        <f t="shared" si="2"/>
        <v>589.166666666667</v>
      </c>
      <c r="O12" s="2">
        <f t="shared" si="3"/>
        <v>589.17</v>
      </c>
      <c r="P12" s="2">
        <f t="shared" si="4"/>
        <v>0</v>
      </c>
    </row>
    <row r="13" s="2" customFormat="true" ht="20.1" customHeight="true" spans="1:16">
      <c r="A13" s="9" t="s">
        <v>35</v>
      </c>
      <c r="B13" s="10" t="s">
        <v>36</v>
      </c>
      <c r="C13" s="10" t="s">
        <v>37</v>
      </c>
      <c r="D13" s="11">
        <v>50000</v>
      </c>
      <c r="E13" s="11">
        <v>50000</v>
      </c>
      <c r="F13" s="15">
        <v>45784</v>
      </c>
      <c r="G13" s="15">
        <v>46148</v>
      </c>
      <c r="H13" s="16">
        <v>0.031</v>
      </c>
      <c r="I13" s="16">
        <v>0.031</v>
      </c>
      <c r="J13" s="22">
        <v>387.5</v>
      </c>
      <c r="K13" s="10"/>
      <c r="L13" s="2">
        <f t="shared" si="0"/>
        <v>502</v>
      </c>
      <c r="M13" s="2">
        <f t="shared" si="1"/>
        <v>501</v>
      </c>
      <c r="N13" s="2">
        <f t="shared" si="2"/>
        <v>2157.08333333333</v>
      </c>
      <c r="O13" s="2">
        <f t="shared" si="3"/>
        <v>2157.08</v>
      </c>
      <c r="P13" s="2">
        <f t="shared" si="4"/>
        <v>0</v>
      </c>
    </row>
    <row r="14" s="2" customFormat="true" ht="20.1" customHeight="true" spans="1:16">
      <c r="A14" s="9" t="s">
        <v>38</v>
      </c>
      <c r="B14" s="10" t="s">
        <v>23</v>
      </c>
      <c r="C14" s="10" t="s">
        <v>39</v>
      </c>
      <c r="D14" s="11">
        <v>50000</v>
      </c>
      <c r="E14" s="11">
        <v>50000</v>
      </c>
      <c r="F14" s="15">
        <v>45789</v>
      </c>
      <c r="G14" s="15">
        <v>46153</v>
      </c>
      <c r="H14" s="16">
        <v>0.031</v>
      </c>
      <c r="I14" s="16">
        <v>0.031</v>
      </c>
      <c r="J14" s="22">
        <v>387.5</v>
      </c>
      <c r="K14" s="10"/>
      <c r="L14" s="2">
        <f t="shared" si="0"/>
        <v>507</v>
      </c>
      <c r="M14" s="2">
        <f t="shared" si="1"/>
        <v>506</v>
      </c>
      <c r="N14" s="2">
        <f t="shared" si="2"/>
        <v>2178.61111111111</v>
      </c>
      <c r="O14" s="2">
        <f t="shared" si="3"/>
        <v>2178.61</v>
      </c>
      <c r="P14" s="2">
        <f t="shared" si="4"/>
        <v>0</v>
      </c>
    </row>
    <row r="15" s="2" customFormat="true" ht="20.1" customHeight="true" spans="1:16">
      <c r="A15" s="9" t="s">
        <v>40</v>
      </c>
      <c r="B15" s="10" t="s">
        <v>41</v>
      </c>
      <c r="C15" s="10" t="s">
        <v>42</v>
      </c>
      <c r="D15" s="11">
        <v>30000</v>
      </c>
      <c r="E15" s="11">
        <v>30000</v>
      </c>
      <c r="F15" s="15">
        <v>45869</v>
      </c>
      <c r="G15" s="15">
        <v>46233</v>
      </c>
      <c r="H15" s="16">
        <v>0.03</v>
      </c>
      <c r="I15" s="16">
        <v>0.03</v>
      </c>
      <c r="J15" s="22">
        <v>225</v>
      </c>
      <c r="K15" s="10"/>
      <c r="L15" s="2">
        <f t="shared" si="0"/>
        <v>587</v>
      </c>
      <c r="M15" s="2">
        <f t="shared" si="1"/>
        <v>586</v>
      </c>
      <c r="N15" s="2">
        <f t="shared" si="2"/>
        <v>1465</v>
      </c>
      <c r="O15" s="2">
        <f t="shared" si="3"/>
        <v>1465</v>
      </c>
      <c r="P15" s="2">
        <f t="shared" si="4"/>
        <v>0</v>
      </c>
    </row>
    <row r="16" s="2" customFormat="true" ht="20.1" customHeight="true" spans="1:16">
      <c r="A16" s="9" t="s">
        <v>43</v>
      </c>
      <c r="B16" s="10" t="s">
        <v>44</v>
      </c>
      <c r="C16" s="10" t="s">
        <v>45</v>
      </c>
      <c r="D16" s="11">
        <v>50000</v>
      </c>
      <c r="E16" s="11">
        <v>50000</v>
      </c>
      <c r="F16" s="15">
        <v>45915</v>
      </c>
      <c r="G16" s="15">
        <v>46279</v>
      </c>
      <c r="H16" s="16">
        <v>0.03</v>
      </c>
      <c r="I16" s="16">
        <v>0.03</v>
      </c>
      <c r="J16" s="22">
        <v>375</v>
      </c>
      <c r="K16" s="10"/>
      <c r="L16" s="2">
        <f t="shared" si="0"/>
        <v>633</v>
      </c>
      <c r="M16" s="2">
        <f t="shared" si="1"/>
        <v>632</v>
      </c>
      <c r="N16" s="2">
        <f t="shared" si="2"/>
        <v>2633.33333333333</v>
      </c>
      <c r="O16" s="2">
        <f t="shared" si="3"/>
        <v>2633.33</v>
      </c>
      <c r="P16" s="2">
        <f t="shared" si="4"/>
        <v>0</v>
      </c>
    </row>
    <row r="17" s="2" customFormat="true" ht="20.1" customHeight="true" spans="1:16">
      <c r="A17" s="9" t="s">
        <v>46</v>
      </c>
      <c r="B17" s="10" t="s">
        <v>47</v>
      </c>
      <c r="C17" s="10" t="s">
        <v>48</v>
      </c>
      <c r="D17" s="11">
        <v>50000</v>
      </c>
      <c r="E17" s="11">
        <v>50000</v>
      </c>
      <c r="F17" s="15">
        <v>45742</v>
      </c>
      <c r="G17" s="15">
        <v>46107</v>
      </c>
      <c r="H17" s="16">
        <v>0.031</v>
      </c>
      <c r="I17" s="16">
        <v>0.031</v>
      </c>
      <c r="J17" s="22">
        <v>387.5</v>
      </c>
      <c r="K17" s="10"/>
      <c r="L17" s="2">
        <f t="shared" si="0"/>
        <v>461</v>
      </c>
      <c r="M17" s="2">
        <f t="shared" si="1"/>
        <v>460</v>
      </c>
      <c r="N17" s="2">
        <f t="shared" si="2"/>
        <v>1980.55555555556</v>
      </c>
      <c r="O17" s="2">
        <f t="shared" si="3"/>
        <v>1980.56</v>
      </c>
      <c r="P17" s="2">
        <f t="shared" si="4"/>
        <v>0</v>
      </c>
    </row>
    <row r="18" s="2" customFormat="true" ht="20.1" customHeight="true" spans="1:16">
      <c r="A18" s="9" t="s">
        <v>49</v>
      </c>
      <c r="B18" s="10" t="s">
        <v>50</v>
      </c>
      <c r="C18" s="10" t="s">
        <v>51</v>
      </c>
      <c r="D18" s="11">
        <v>5000</v>
      </c>
      <c r="E18" s="11">
        <v>5000</v>
      </c>
      <c r="F18" s="15">
        <v>45776</v>
      </c>
      <c r="G18" s="15">
        <v>46141</v>
      </c>
      <c r="H18" s="16">
        <v>0.031</v>
      </c>
      <c r="I18" s="16">
        <v>0.031</v>
      </c>
      <c r="J18" s="22">
        <v>38.75</v>
      </c>
      <c r="K18" s="10"/>
      <c r="L18" s="2">
        <f t="shared" si="0"/>
        <v>495</v>
      </c>
      <c r="M18" s="2">
        <f t="shared" si="1"/>
        <v>494</v>
      </c>
      <c r="N18" s="2">
        <f t="shared" si="2"/>
        <v>212.694444444444</v>
      </c>
      <c r="O18" s="2">
        <f t="shared" si="3"/>
        <v>212.69</v>
      </c>
      <c r="P18" s="2">
        <f t="shared" si="4"/>
        <v>0</v>
      </c>
    </row>
    <row r="19" s="2" customFormat="true" ht="20.1" customHeight="true" spans="1:16">
      <c r="A19" s="9" t="s">
        <v>52</v>
      </c>
      <c r="B19" s="10" t="s">
        <v>17</v>
      </c>
      <c r="C19" s="10" t="s">
        <v>53</v>
      </c>
      <c r="D19" s="11">
        <v>50000</v>
      </c>
      <c r="E19" s="11">
        <v>50000</v>
      </c>
      <c r="F19" s="15">
        <v>45987</v>
      </c>
      <c r="G19" s="15">
        <v>46352</v>
      </c>
      <c r="H19" s="16">
        <v>0.03</v>
      </c>
      <c r="I19" s="16">
        <v>0.03</v>
      </c>
      <c r="J19" s="22">
        <v>375</v>
      </c>
      <c r="K19" s="10"/>
      <c r="L19" s="2">
        <f t="shared" si="0"/>
        <v>706</v>
      </c>
      <c r="M19" s="2">
        <f t="shared" si="1"/>
        <v>705</v>
      </c>
      <c r="N19" s="2">
        <f t="shared" si="2"/>
        <v>2937.5</v>
      </c>
      <c r="O19" s="2">
        <f t="shared" si="3"/>
        <v>2937.5</v>
      </c>
      <c r="P19" s="2">
        <f t="shared" si="4"/>
        <v>0</v>
      </c>
    </row>
    <row r="20" s="2" customFormat="true" ht="20.1" customHeight="true" spans="1:16">
      <c r="A20" s="9" t="s">
        <v>54</v>
      </c>
      <c r="B20" s="10" t="s">
        <v>55</v>
      </c>
      <c r="C20" s="10" t="s">
        <v>56</v>
      </c>
      <c r="D20" s="11">
        <v>50000</v>
      </c>
      <c r="E20" s="11">
        <v>50000</v>
      </c>
      <c r="F20" s="15">
        <v>45987</v>
      </c>
      <c r="G20" s="15">
        <v>46351</v>
      </c>
      <c r="H20" s="16">
        <v>0.03</v>
      </c>
      <c r="I20" s="16">
        <v>0.03</v>
      </c>
      <c r="J20" s="22">
        <v>375</v>
      </c>
      <c r="K20" s="10"/>
      <c r="L20" s="2">
        <f t="shared" si="0"/>
        <v>705</v>
      </c>
      <c r="M20" s="2">
        <f t="shared" si="1"/>
        <v>704</v>
      </c>
      <c r="N20" s="2">
        <f t="shared" si="2"/>
        <v>2933.33333333333</v>
      </c>
      <c r="O20" s="2">
        <f t="shared" si="3"/>
        <v>2933.33</v>
      </c>
      <c r="P20" s="2">
        <f t="shared" si="4"/>
        <v>0</v>
      </c>
    </row>
    <row r="21" s="2" customFormat="true" ht="20.1" customHeight="true" spans="1:16">
      <c r="A21" s="9" t="s">
        <v>57</v>
      </c>
      <c r="B21" s="10" t="s">
        <v>17</v>
      </c>
      <c r="C21" s="10" t="s">
        <v>58</v>
      </c>
      <c r="D21" s="11">
        <v>20000</v>
      </c>
      <c r="E21" s="11">
        <v>20000</v>
      </c>
      <c r="F21" s="15">
        <v>45987</v>
      </c>
      <c r="G21" s="15">
        <v>46352</v>
      </c>
      <c r="H21" s="16">
        <v>0.03</v>
      </c>
      <c r="I21" s="16">
        <v>0.03</v>
      </c>
      <c r="J21" s="22">
        <v>150</v>
      </c>
      <c r="K21" s="10"/>
      <c r="L21" s="2">
        <f t="shared" si="0"/>
        <v>706</v>
      </c>
      <c r="M21" s="2">
        <f t="shared" si="1"/>
        <v>705</v>
      </c>
      <c r="N21" s="2">
        <f t="shared" si="2"/>
        <v>1175</v>
      </c>
      <c r="O21" s="2">
        <f t="shared" si="3"/>
        <v>1175</v>
      </c>
      <c r="P21" s="2">
        <f t="shared" si="4"/>
        <v>0</v>
      </c>
    </row>
    <row r="22" s="2" customFormat="true" ht="20.1" customHeight="true" spans="1:16">
      <c r="A22" s="9" t="s">
        <v>59</v>
      </c>
      <c r="B22" s="12" t="s">
        <v>23</v>
      </c>
      <c r="C22" s="12" t="s">
        <v>60</v>
      </c>
      <c r="D22" s="11">
        <v>50000</v>
      </c>
      <c r="E22" s="11">
        <v>50000</v>
      </c>
      <c r="F22" s="15">
        <v>46003</v>
      </c>
      <c r="G22" s="15">
        <v>46368</v>
      </c>
      <c r="H22" s="17">
        <v>0.03</v>
      </c>
      <c r="I22" s="17">
        <v>0.03</v>
      </c>
      <c r="J22" s="23">
        <v>375</v>
      </c>
      <c r="K22" s="12"/>
      <c r="L22" s="2">
        <f t="shared" si="0"/>
        <v>722</v>
      </c>
      <c r="M22" s="2">
        <f t="shared" si="1"/>
        <v>721</v>
      </c>
      <c r="N22" s="2">
        <f t="shared" si="2"/>
        <v>3004.16666666667</v>
      </c>
      <c r="O22" s="2">
        <f t="shared" si="3"/>
        <v>3004.17</v>
      </c>
      <c r="P22" s="2">
        <f t="shared" si="4"/>
        <v>0</v>
      </c>
    </row>
    <row r="23" s="2" customFormat="true" ht="20.1" customHeight="true" spans="1:16">
      <c r="A23" s="9" t="s">
        <v>61</v>
      </c>
      <c r="B23" s="10" t="s">
        <v>26</v>
      </c>
      <c r="C23" s="10" t="s">
        <v>62</v>
      </c>
      <c r="D23" s="11">
        <v>10000</v>
      </c>
      <c r="E23" s="11">
        <v>10000</v>
      </c>
      <c r="F23" s="15">
        <v>45797</v>
      </c>
      <c r="G23" s="15">
        <v>46161</v>
      </c>
      <c r="H23" s="16">
        <v>0.031</v>
      </c>
      <c r="I23" s="16">
        <v>0.031</v>
      </c>
      <c r="J23" s="22">
        <v>77.5</v>
      </c>
      <c r="K23" s="10"/>
      <c r="L23" s="2">
        <f t="shared" si="0"/>
        <v>515</v>
      </c>
      <c r="M23" s="2">
        <f t="shared" si="1"/>
        <v>514</v>
      </c>
      <c r="N23" s="2">
        <f t="shared" si="2"/>
        <v>442.611111111111</v>
      </c>
      <c r="O23" s="2">
        <f t="shared" si="3"/>
        <v>442.61</v>
      </c>
      <c r="P23" s="2">
        <f t="shared" si="4"/>
        <v>0</v>
      </c>
    </row>
    <row r="24" s="2" customFormat="true" ht="20.1" customHeight="true" spans="1:16">
      <c r="A24" s="9" t="s">
        <v>63</v>
      </c>
      <c r="B24" s="10" t="s">
        <v>17</v>
      </c>
      <c r="C24" s="10" t="s">
        <v>64</v>
      </c>
      <c r="D24" s="11">
        <v>50000</v>
      </c>
      <c r="E24" s="11">
        <v>50000</v>
      </c>
      <c r="F24" s="15">
        <v>45987</v>
      </c>
      <c r="G24" s="15">
        <v>46352</v>
      </c>
      <c r="H24" s="16">
        <v>0.03</v>
      </c>
      <c r="I24" s="16">
        <v>0.03</v>
      </c>
      <c r="J24" s="22">
        <v>375</v>
      </c>
      <c r="K24" s="10"/>
      <c r="L24" s="2">
        <f t="shared" si="0"/>
        <v>706</v>
      </c>
      <c r="M24" s="2">
        <f t="shared" si="1"/>
        <v>705</v>
      </c>
      <c r="N24" s="2">
        <f t="shared" si="2"/>
        <v>2937.5</v>
      </c>
      <c r="O24" s="2">
        <f t="shared" si="3"/>
        <v>2937.5</v>
      </c>
      <c r="P24" s="2">
        <f t="shared" si="4"/>
        <v>0</v>
      </c>
    </row>
    <row r="25" s="2" customFormat="true" ht="20.1" customHeight="true" spans="1:16">
      <c r="A25" s="9" t="s">
        <v>65</v>
      </c>
      <c r="B25" s="10" t="s">
        <v>41</v>
      </c>
      <c r="C25" s="10" t="s">
        <v>66</v>
      </c>
      <c r="D25" s="11">
        <v>10000</v>
      </c>
      <c r="E25" s="11">
        <v>10000</v>
      </c>
      <c r="F25" s="15">
        <v>45824</v>
      </c>
      <c r="G25" s="15">
        <v>46189</v>
      </c>
      <c r="H25" s="16">
        <v>0.03</v>
      </c>
      <c r="I25" s="16">
        <v>0.03</v>
      </c>
      <c r="J25" s="22">
        <v>75</v>
      </c>
      <c r="K25" s="10"/>
      <c r="L25" s="2">
        <f t="shared" si="0"/>
        <v>543</v>
      </c>
      <c r="M25" s="2">
        <f t="shared" si="1"/>
        <v>542</v>
      </c>
      <c r="N25" s="2">
        <f t="shared" si="2"/>
        <v>451.666666666667</v>
      </c>
      <c r="O25" s="2">
        <f t="shared" si="3"/>
        <v>451.67</v>
      </c>
      <c r="P25" s="2">
        <f t="shared" si="4"/>
        <v>0</v>
      </c>
    </row>
    <row r="26" s="2" customFormat="true" ht="20.1" customHeight="true" spans="1:16">
      <c r="A26" s="9" t="s">
        <v>67</v>
      </c>
      <c r="B26" s="10" t="s">
        <v>17</v>
      </c>
      <c r="C26" s="10" t="s">
        <v>68</v>
      </c>
      <c r="D26" s="11">
        <v>10000</v>
      </c>
      <c r="E26" s="11">
        <v>10000</v>
      </c>
      <c r="F26" s="15">
        <v>45866</v>
      </c>
      <c r="G26" s="15">
        <v>46231</v>
      </c>
      <c r="H26" s="16">
        <v>0.03</v>
      </c>
      <c r="I26" s="16">
        <v>0.03</v>
      </c>
      <c r="J26" s="22">
        <v>75</v>
      </c>
      <c r="K26" s="10"/>
      <c r="L26" s="2">
        <f t="shared" si="0"/>
        <v>585</v>
      </c>
      <c r="M26" s="2">
        <f t="shared" si="1"/>
        <v>584</v>
      </c>
      <c r="N26" s="2">
        <f t="shared" si="2"/>
        <v>486.666666666667</v>
      </c>
      <c r="O26" s="2">
        <f t="shared" si="3"/>
        <v>486.67</v>
      </c>
      <c r="P26" s="2">
        <f t="shared" si="4"/>
        <v>0</v>
      </c>
    </row>
    <row r="27" s="2" customFormat="true" ht="20.1" customHeight="true" spans="1:16">
      <c r="A27" s="9" t="s">
        <v>69</v>
      </c>
      <c r="B27" s="10" t="s">
        <v>70</v>
      </c>
      <c r="C27" s="10" t="s">
        <v>71</v>
      </c>
      <c r="D27" s="11">
        <v>45000</v>
      </c>
      <c r="E27" s="11">
        <v>45000</v>
      </c>
      <c r="F27" s="15">
        <v>46007</v>
      </c>
      <c r="G27" s="15">
        <v>46372</v>
      </c>
      <c r="H27" s="16">
        <v>0.03</v>
      </c>
      <c r="I27" s="16">
        <v>0.03</v>
      </c>
      <c r="J27" s="22">
        <v>337.5</v>
      </c>
      <c r="K27" s="10"/>
      <c r="L27" s="2">
        <f t="shared" si="0"/>
        <v>726</v>
      </c>
      <c r="M27" s="2">
        <f t="shared" si="1"/>
        <v>725</v>
      </c>
      <c r="N27" s="2">
        <f t="shared" si="2"/>
        <v>2718.75</v>
      </c>
      <c r="O27" s="2">
        <f t="shared" si="3"/>
        <v>2718.75</v>
      </c>
      <c r="P27" s="2">
        <f t="shared" si="4"/>
        <v>0</v>
      </c>
    </row>
    <row r="28" s="2" customFormat="true" ht="20.1" customHeight="true" spans="1:16">
      <c r="A28" s="9" t="s">
        <v>72</v>
      </c>
      <c r="B28" s="10" t="s">
        <v>73</v>
      </c>
      <c r="C28" s="10" t="s">
        <v>74</v>
      </c>
      <c r="D28" s="11">
        <v>18500</v>
      </c>
      <c r="E28" s="11">
        <v>18500</v>
      </c>
      <c r="F28" s="15">
        <v>45981</v>
      </c>
      <c r="G28" s="15">
        <v>46346</v>
      </c>
      <c r="H28" s="16">
        <v>0.03</v>
      </c>
      <c r="I28" s="16">
        <v>0.03</v>
      </c>
      <c r="J28" s="22">
        <v>138.75</v>
      </c>
      <c r="K28" s="10"/>
      <c r="L28" s="2">
        <f>DATEDIF(F28,$N$3,"d")</f>
        <v>-245</v>
      </c>
      <c r="M28" s="2">
        <f>L28+1</f>
        <v>-244</v>
      </c>
      <c r="N28" s="2">
        <f>E28*M28*I28/360</f>
        <v>-376.166666666667</v>
      </c>
      <c r="O28" s="2">
        <f t="shared" si="3"/>
        <v>-376.17</v>
      </c>
      <c r="P28" s="2">
        <f t="shared" si="4"/>
        <v>0</v>
      </c>
    </row>
    <row r="29" s="2" customFormat="true" ht="20.1" customHeight="true" spans="1:16">
      <c r="A29" s="9" t="s">
        <v>75</v>
      </c>
      <c r="B29" s="10" t="s">
        <v>70</v>
      </c>
      <c r="C29" s="10" t="s">
        <v>76</v>
      </c>
      <c r="D29" s="11">
        <v>30000</v>
      </c>
      <c r="E29" s="11">
        <v>30000</v>
      </c>
      <c r="F29" s="15">
        <v>45875</v>
      </c>
      <c r="G29" s="15">
        <v>46240</v>
      </c>
      <c r="H29" s="16">
        <v>0.03</v>
      </c>
      <c r="I29" s="16">
        <v>0.03</v>
      </c>
      <c r="J29" s="22">
        <v>225</v>
      </c>
      <c r="K29" s="10"/>
      <c r="L29" s="2">
        <f>DATEDIF(F29,$N$3,"d")</f>
        <v>-139</v>
      </c>
      <c r="M29" s="2">
        <f>L29+1</f>
        <v>-138</v>
      </c>
      <c r="N29" s="2">
        <f>E29*M29*I29/360</f>
        <v>-345</v>
      </c>
      <c r="O29" s="2">
        <f t="shared" si="3"/>
        <v>-345</v>
      </c>
      <c r="P29" s="2">
        <f t="shared" si="4"/>
        <v>0</v>
      </c>
    </row>
    <row r="30" s="2" customFormat="true" ht="20.1" customHeight="true" spans="1:16">
      <c r="A30" s="9" t="s">
        <v>77</v>
      </c>
      <c r="B30" s="10" t="s">
        <v>78</v>
      </c>
      <c r="C30" s="10" t="s">
        <v>79</v>
      </c>
      <c r="D30" s="11">
        <v>50000</v>
      </c>
      <c r="E30" s="11">
        <v>50000</v>
      </c>
      <c r="F30" s="15">
        <v>45992</v>
      </c>
      <c r="G30" s="15">
        <v>46357</v>
      </c>
      <c r="H30" s="16">
        <v>0.03</v>
      </c>
      <c r="I30" s="16">
        <v>0.03</v>
      </c>
      <c r="J30" s="22">
        <v>375</v>
      </c>
      <c r="K30" s="10"/>
      <c r="L30" s="2">
        <f>DATEDIF(F30,$N$3,"d")</f>
        <v>-256</v>
      </c>
      <c r="M30" s="2">
        <v>88</v>
      </c>
      <c r="N30" s="2">
        <f>E30*M30*I30/360</f>
        <v>366.666666666667</v>
      </c>
      <c r="O30" s="2">
        <f t="shared" si="3"/>
        <v>366.67</v>
      </c>
      <c r="P30" s="2">
        <f t="shared" si="4"/>
        <v>0</v>
      </c>
    </row>
    <row r="31" s="2" customFormat="true" ht="20.1" customHeight="true" spans="1:16">
      <c r="A31" s="9" t="s">
        <v>80</v>
      </c>
      <c r="B31" s="10" t="s">
        <v>29</v>
      </c>
      <c r="C31" s="10" t="s">
        <v>81</v>
      </c>
      <c r="D31" s="11">
        <v>10000</v>
      </c>
      <c r="E31" s="11">
        <v>10000</v>
      </c>
      <c r="F31" s="15">
        <v>46001</v>
      </c>
      <c r="G31" s="15">
        <v>46366</v>
      </c>
      <c r="H31" s="16">
        <v>0.03</v>
      </c>
      <c r="I31" s="16">
        <v>0.03</v>
      </c>
      <c r="J31" s="22">
        <v>75</v>
      </c>
      <c r="K31" s="10"/>
      <c r="L31" s="2">
        <f>DATEDIF(F31,$N$3,"d")</f>
        <v>-265</v>
      </c>
      <c r="M31" s="2">
        <f>L31+1</f>
        <v>-264</v>
      </c>
      <c r="N31" s="2">
        <f>E31*M31*I31/360</f>
        <v>-220</v>
      </c>
      <c r="O31" s="2">
        <f t="shared" si="3"/>
        <v>-220</v>
      </c>
      <c r="P31" s="2">
        <f t="shared" si="4"/>
        <v>0</v>
      </c>
    </row>
    <row r="32" s="2" customFormat="true" ht="20.1" customHeight="true" spans="1:16">
      <c r="A32" s="9" t="s">
        <v>82</v>
      </c>
      <c r="B32" s="10" t="s">
        <v>73</v>
      </c>
      <c r="C32" s="10" t="s">
        <v>83</v>
      </c>
      <c r="D32" s="11">
        <v>50000</v>
      </c>
      <c r="E32" s="11">
        <v>50000</v>
      </c>
      <c r="F32" s="15">
        <v>45929</v>
      </c>
      <c r="G32" s="15">
        <v>46294</v>
      </c>
      <c r="H32" s="16">
        <v>0.03</v>
      </c>
      <c r="I32" s="16">
        <v>0.03</v>
      </c>
      <c r="J32" s="22">
        <v>375</v>
      </c>
      <c r="K32" s="10"/>
      <c r="L32" s="2">
        <f t="shared" ref="L32:L37" si="5">DATEDIF(F32,$N$3,"d")</f>
        <v>-193</v>
      </c>
      <c r="M32" s="2">
        <f t="shared" ref="M32:M37" si="6">L32+1</f>
        <v>-192</v>
      </c>
      <c r="N32" s="2">
        <f t="shared" ref="N32:N37" si="7">E32*M32*I32/360</f>
        <v>-800</v>
      </c>
      <c r="O32" s="2">
        <f t="shared" si="3"/>
        <v>-800</v>
      </c>
      <c r="P32" s="2">
        <f t="shared" si="4"/>
        <v>0</v>
      </c>
    </row>
    <row r="33" s="2" customFormat="true" ht="20.1" customHeight="true" spans="1:16">
      <c r="A33" s="9" t="s">
        <v>84</v>
      </c>
      <c r="B33" s="10" t="s">
        <v>17</v>
      </c>
      <c r="C33" s="10" t="s">
        <v>85</v>
      </c>
      <c r="D33" s="11">
        <v>47500</v>
      </c>
      <c r="E33" s="11">
        <v>47500</v>
      </c>
      <c r="F33" s="15">
        <v>45940</v>
      </c>
      <c r="G33" s="15">
        <v>46305</v>
      </c>
      <c r="H33" s="16">
        <v>0.03</v>
      </c>
      <c r="I33" s="16">
        <v>0.03</v>
      </c>
      <c r="J33" s="22">
        <v>356.25</v>
      </c>
      <c r="K33" s="10"/>
      <c r="L33" s="2">
        <f t="shared" si="5"/>
        <v>-204</v>
      </c>
      <c r="M33" s="2">
        <f t="shared" si="6"/>
        <v>-203</v>
      </c>
      <c r="N33" s="2">
        <f t="shared" si="7"/>
        <v>-803.541666666667</v>
      </c>
      <c r="O33" s="2">
        <f t="shared" si="3"/>
        <v>-803.54</v>
      </c>
      <c r="P33" s="2">
        <f t="shared" si="4"/>
        <v>0</v>
      </c>
    </row>
    <row r="34" s="2" customFormat="true" ht="20.1" customHeight="true" spans="1:16">
      <c r="A34" s="9" t="s">
        <v>86</v>
      </c>
      <c r="B34" s="10" t="s">
        <v>47</v>
      </c>
      <c r="C34" s="10" t="s">
        <v>87</v>
      </c>
      <c r="D34" s="11">
        <v>20000</v>
      </c>
      <c r="E34" s="11">
        <v>20000</v>
      </c>
      <c r="F34" s="15">
        <v>45789</v>
      </c>
      <c r="G34" s="15">
        <v>46154</v>
      </c>
      <c r="H34" s="16">
        <v>0.031</v>
      </c>
      <c r="I34" s="16">
        <v>0.031</v>
      </c>
      <c r="J34" s="22">
        <v>155</v>
      </c>
      <c r="K34" s="10"/>
      <c r="L34" s="2">
        <f t="shared" si="5"/>
        <v>-53</v>
      </c>
      <c r="M34" s="2">
        <f t="shared" si="6"/>
        <v>-52</v>
      </c>
      <c r="N34" s="2">
        <f t="shared" si="7"/>
        <v>-89.5555555555556</v>
      </c>
      <c r="O34" s="2">
        <f t="shared" si="3"/>
        <v>-89.56</v>
      </c>
      <c r="P34" s="2">
        <f t="shared" si="4"/>
        <v>0</v>
      </c>
    </row>
    <row r="35" s="2" customFormat="true" ht="20.1" customHeight="true" spans="1:16">
      <c r="A35" s="9" t="s">
        <v>88</v>
      </c>
      <c r="B35" s="10" t="s">
        <v>89</v>
      </c>
      <c r="C35" s="10" t="s">
        <v>90</v>
      </c>
      <c r="D35" s="11">
        <v>5000</v>
      </c>
      <c r="E35" s="11">
        <v>5000</v>
      </c>
      <c r="F35" s="15">
        <v>45869</v>
      </c>
      <c r="G35" s="15">
        <v>46234</v>
      </c>
      <c r="H35" s="16">
        <v>0.03</v>
      </c>
      <c r="I35" s="16">
        <v>0.03</v>
      </c>
      <c r="J35" s="22">
        <v>37.5</v>
      </c>
      <c r="K35" s="10"/>
      <c r="L35" s="2">
        <f t="shared" si="5"/>
        <v>-133</v>
      </c>
      <c r="M35" s="2">
        <f t="shared" si="6"/>
        <v>-132</v>
      </c>
      <c r="N35" s="2">
        <f t="shared" si="7"/>
        <v>-55</v>
      </c>
      <c r="O35" s="2">
        <f t="shared" si="3"/>
        <v>-55</v>
      </c>
      <c r="P35" s="2">
        <f t="shared" si="4"/>
        <v>0</v>
      </c>
    </row>
    <row r="36" s="2" customFormat="true" ht="20.1" customHeight="true" spans="1:16">
      <c r="A36" s="9" t="s">
        <v>91</v>
      </c>
      <c r="B36" s="10" t="s">
        <v>41</v>
      </c>
      <c r="C36" s="10" t="s">
        <v>92</v>
      </c>
      <c r="D36" s="11">
        <v>50000</v>
      </c>
      <c r="E36" s="11">
        <v>50000</v>
      </c>
      <c r="F36" s="15">
        <v>45784</v>
      </c>
      <c r="G36" s="15">
        <v>46148</v>
      </c>
      <c r="H36" s="16">
        <v>0.031</v>
      </c>
      <c r="I36" s="16">
        <v>0.031</v>
      </c>
      <c r="J36" s="22">
        <v>387.5</v>
      </c>
      <c r="K36" s="10"/>
      <c r="L36" s="2">
        <f t="shared" si="5"/>
        <v>-48</v>
      </c>
      <c r="M36" s="2">
        <f t="shared" si="6"/>
        <v>-47</v>
      </c>
      <c r="N36" s="2">
        <f t="shared" si="7"/>
        <v>-202.361111111111</v>
      </c>
      <c r="O36" s="2">
        <f t="shared" si="3"/>
        <v>-202.36</v>
      </c>
      <c r="P36" s="2">
        <f t="shared" si="4"/>
        <v>0</v>
      </c>
    </row>
    <row r="37" s="2" customFormat="true" ht="20.1" customHeight="true" spans="1:16">
      <c r="A37" s="9" t="s">
        <v>93</v>
      </c>
      <c r="B37" s="10" t="s">
        <v>23</v>
      </c>
      <c r="C37" s="10" t="s">
        <v>94</v>
      </c>
      <c r="D37" s="11">
        <v>50000</v>
      </c>
      <c r="E37" s="11">
        <v>50000</v>
      </c>
      <c r="F37" s="15">
        <v>46001</v>
      </c>
      <c r="G37" s="15">
        <v>46363</v>
      </c>
      <c r="H37" s="16">
        <v>0.03</v>
      </c>
      <c r="I37" s="16">
        <v>0.03</v>
      </c>
      <c r="J37" s="22">
        <v>375</v>
      </c>
      <c r="K37" s="10"/>
      <c r="L37" s="2">
        <f t="shared" si="5"/>
        <v>-265</v>
      </c>
      <c r="M37" s="2">
        <f t="shared" si="6"/>
        <v>-264</v>
      </c>
      <c r="N37" s="2">
        <f t="shared" si="7"/>
        <v>-1100</v>
      </c>
      <c r="O37" s="2">
        <f t="shared" si="3"/>
        <v>-1100</v>
      </c>
      <c r="P37" s="2">
        <f t="shared" si="4"/>
        <v>0</v>
      </c>
    </row>
    <row r="38" s="2" customFormat="true" ht="20.1" customHeight="true" spans="1:16">
      <c r="A38" s="9" t="s">
        <v>95</v>
      </c>
      <c r="B38" s="10" t="s">
        <v>23</v>
      </c>
      <c r="C38" s="10" t="s">
        <v>96</v>
      </c>
      <c r="D38" s="11">
        <v>30000</v>
      </c>
      <c r="E38" s="11">
        <v>30000</v>
      </c>
      <c r="F38" s="15">
        <v>45812</v>
      </c>
      <c r="G38" s="15">
        <v>46171</v>
      </c>
      <c r="H38" s="16">
        <v>0.03</v>
      </c>
      <c r="I38" s="16">
        <v>0.03</v>
      </c>
      <c r="J38" s="22">
        <v>225</v>
      </c>
      <c r="K38" s="10"/>
      <c r="L38" s="2">
        <f t="shared" ref="L38:L46" si="8">DATEDIF(F38,$N$3,"d")</f>
        <v>-76</v>
      </c>
      <c r="M38" s="2">
        <f t="shared" ref="M38:M46" si="9">L38+1</f>
        <v>-75</v>
      </c>
      <c r="N38" s="2">
        <f t="shared" ref="N38:N46" si="10">E38*M38*I38/360</f>
        <v>-187.5</v>
      </c>
      <c r="O38" s="2">
        <f t="shared" si="3"/>
        <v>-187.5</v>
      </c>
      <c r="P38" s="2">
        <f t="shared" si="4"/>
        <v>0</v>
      </c>
    </row>
    <row r="39" s="2" customFormat="true" ht="20.1" customHeight="true" spans="1:16">
      <c r="A39" s="9" t="s">
        <v>97</v>
      </c>
      <c r="B39" s="10" t="s">
        <v>89</v>
      </c>
      <c r="C39" s="10" t="s">
        <v>98</v>
      </c>
      <c r="D39" s="11">
        <v>26000</v>
      </c>
      <c r="E39" s="11">
        <v>16000</v>
      </c>
      <c r="F39" s="15">
        <v>45800</v>
      </c>
      <c r="G39" s="15">
        <v>46165</v>
      </c>
      <c r="H39" s="16">
        <v>0.03</v>
      </c>
      <c r="I39" s="16">
        <v>0.03</v>
      </c>
      <c r="J39" s="22">
        <v>195</v>
      </c>
      <c r="K39" s="10"/>
      <c r="L39" s="2">
        <f t="shared" si="8"/>
        <v>-64</v>
      </c>
      <c r="M39" s="2">
        <f t="shared" si="9"/>
        <v>-63</v>
      </c>
      <c r="N39" s="2">
        <f t="shared" si="10"/>
        <v>-84</v>
      </c>
      <c r="O39" s="2">
        <f t="shared" si="3"/>
        <v>-84</v>
      </c>
      <c r="P39" s="2">
        <f t="shared" si="4"/>
        <v>0</v>
      </c>
    </row>
    <row r="40" s="2" customFormat="true" ht="20.1" customHeight="true" spans="1:16">
      <c r="A40" s="9" t="s">
        <v>99</v>
      </c>
      <c r="B40" s="10" t="s">
        <v>26</v>
      </c>
      <c r="C40" s="10" t="s">
        <v>100</v>
      </c>
      <c r="D40" s="11">
        <v>50000</v>
      </c>
      <c r="E40" s="11">
        <v>50000</v>
      </c>
      <c r="F40" s="15">
        <v>45978</v>
      </c>
      <c r="G40" s="15">
        <v>46342</v>
      </c>
      <c r="H40" s="16">
        <v>0.03</v>
      </c>
      <c r="I40" s="16">
        <v>0.03</v>
      </c>
      <c r="J40" s="22">
        <v>375</v>
      </c>
      <c r="K40" s="10"/>
      <c r="L40" s="2">
        <f t="shared" si="8"/>
        <v>-242</v>
      </c>
      <c r="M40" s="2">
        <f t="shared" si="9"/>
        <v>-241</v>
      </c>
      <c r="N40" s="2">
        <f t="shared" si="10"/>
        <v>-1004.16666666667</v>
      </c>
      <c r="O40" s="2">
        <f t="shared" si="3"/>
        <v>-1004.17</v>
      </c>
      <c r="P40" s="2">
        <f t="shared" si="4"/>
        <v>0</v>
      </c>
    </row>
    <row r="41" s="2" customFormat="true" ht="20.1" customHeight="true" spans="1:16">
      <c r="A41" s="9" t="s">
        <v>101</v>
      </c>
      <c r="B41" s="10" t="s">
        <v>50</v>
      </c>
      <c r="C41" s="10" t="s">
        <v>102</v>
      </c>
      <c r="D41" s="11">
        <v>10000</v>
      </c>
      <c r="E41" s="11">
        <v>10000</v>
      </c>
      <c r="F41" s="15">
        <v>45776</v>
      </c>
      <c r="G41" s="15">
        <v>46141</v>
      </c>
      <c r="H41" s="16">
        <v>0.031</v>
      </c>
      <c r="I41" s="16">
        <v>0.031</v>
      </c>
      <c r="J41" s="22">
        <v>77.5</v>
      </c>
      <c r="K41" s="10"/>
      <c r="L41" s="2">
        <f t="shared" si="8"/>
        <v>-40</v>
      </c>
      <c r="M41" s="2">
        <f t="shared" si="9"/>
        <v>-39</v>
      </c>
      <c r="N41" s="2">
        <f t="shared" si="10"/>
        <v>-33.5833333333333</v>
      </c>
      <c r="O41" s="2">
        <f t="shared" si="3"/>
        <v>-33.58</v>
      </c>
      <c r="P41" s="2">
        <f t="shared" si="4"/>
        <v>0</v>
      </c>
    </row>
    <row r="42" s="2" customFormat="true" ht="20.1" customHeight="true" spans="1:16">
      <c r="A42" s="9" t="s">
        <v>103</v>
      </c>
      <c r="B42" s="10" t="s">
        <v>73</v>
      </c>
      <c r="C42" s="10" t="s">
        <v>104</v>
      </c>
      <c r="D42" s="11">
        <v>20000</v>
      </c>
      <c r="E42" s="11">
        <v>20000</v>
      </c>
      <c r="F42" s="15">
        <v>45866</v>
      </c>
      <c r="G42" s="15">
        <v>46231</v>
      </c>
      <c r="H42" s="16">
        <v>0.03</v>
      </c>
      <c r="I42" s="16">
        <v>0.03</v>
      </c>
      <c r="J42" s="22">
        <v>150</v>
      </c>
      <c r="K42" s="10"/>
      <c r="L42" s="2">
        <f t="shared" si="8"/>
        <v>-130</v>
      </c>
      <c r="M42" s="2">
        <f t="shared" si="9"/>
        <v>-129</v>
      </c>
      <c r="N42" s="2">
        <f t="shared" si="10"/>
        <v>-215</v>
      </c>
      <c r="O42" s="2">
        <f t="shared" si="3"/>
        <v>-215</v>
      </c>
      <c r="P42" s="2">
        <f t="shared" si="4"/>
        <v>0</v>
      </c>
    </row>
    <row r="43" s="2" customFormat="true" ht="20.1" customHeight="true" spans="1:16">
      <c r="A43" s="9" t="s">
        <v>105</v>
      </c>
      <c r="B43" s="10" t="s">
        <v>23</v>
      </c>
      <c r="C43" s="10" t="s">
        <v>106</v>
      </c>
      <c r="D43" s="11">
        <v>10000</v>
      </c>
      <c r="E43" s="11">
        <v>10000</v>
      </c>
      <c r="F43" s="15">
        <v>45838</v>
      </c>
      <c r="G43" s="15">
        <v>46198</v>
      </c>
      <c r="H43" s="16">
        <v>0.03</v>
      </c>
      <c r="I43" s="16">
        <v>0.03</v>
      </c>
      <c r="J43" s="22">
        <v>75</v>
      </c>
      <c r="K43" s="10"/>
      <c r="L43" s="2">
        <f t="shared" si="8"/>
        <v>-102</v>
      </c>
      <c r="M43" s="2">
        <f t="shared" si="9"/>
        <v>-101</v>
      </c>
      <c r="N43" s="2">
        <f t="shared" si="10"/>
        <v>-84.1666666666667</v>
      </c>
      <c r="O43" s="2">
        <f t="shared" si="3"/>
        <v>-84.17</v>
      </c>
      <c r="P43" s="2">
        <f t="shared" si="4"/>
        <v>0</v>
      </c>
    </row>
    <row r="44" s="2" customFormat="true" ht="20.1" customHeight="true" spans="1:16">
      <c r="A44" s="9" t="s">
        <v>107</v>
      </c>
      <c r="B44" s="10" t="s">
        <v>17</v>
      </c>
      <c r="C44" s="10" t="s">
        <v>108</v>
      </c>
      <c r="D44" s="11">
        <v>10000</v>
      </c>
      <c r="E44" s="11">
        <v>10000</v>
      </c>
      <c r="F44" s="15">
        <v>45856</v>
      </c>
      <c r="G44" s="15">
        <v>46221</v>
      </c>
      <c r="H44" s="16">
        <v>0.03</v>
      </c>
      <c r="I44" s="16">
        <v>0.03</v>
      </c>
      <c r="J44" s="22">
        <v>75</v>
      </c>
      <c r="K44" s="10"/>
      <c r="L44" s="2">
        <f t="shared" si="8"/>
        <v>-120</v>
      </c>
      <c r="M44" s="2">
        <f t="shared" si="9"/>
        <v>-119</v>
      </c>
      <c r="N44" s="2">
        <f t="shared" si="10"/>
        <v>-99.1666666666667</v>
      </c>
      <c r="O44" s="2">
        <f t="shared" si="3"/>
        <v>-99.17</v>
      </c>
      <c r="P44" s="2">
        <f t="shared" si="4"/>
        <v>0</v>
      </c>
    </row>
    <row r="45" s="2" customFormat="true" ht="20.1" customHeight="true" spans="1:16">
      <c r="A45" s="9" t="s">
        <v>109</v>
      </c>
      <c r="B45" s="10" t="s">
        <v>41</v>
      </c>
      <c r="C45" s="10" t="s">
        <v>110</v>
      </c>
      <c r="D45" s="11">
        <v>10000</v>
      </c>
      <c r="E45" s="11">
        <v>10000</v>
      </c>
      <c r="F45" s="18">
        <v>45754</v>
      </c>
      <c r="G45" s="18">
        <v>46118</v>
      </c>
      <c r="H45" s="16">
        <v>0.031</v>
      </c>
      <c r="I45" s="16">
        <v>0.031</v>
      </c>
      <c r="J45" s="22">
        <v>77.5</v>
      </c>
      <c r="K45" s="10"/>
      <c r="L45" s="2">
        <f t="shared" si="8"/>
        <v>-18</v>
      </c>
      <c r="M45" s="2">
        <f t="shared" si="9"/>
        <v>-17</v>
      </c>
      <c r="N45" s="2">
        <f t="shared" si="10"/>
        <v>-14.6388888888889</v>
      </c>
      <c r="O45" s="2">
        <f t="shared" si="3"/>
        <v>-14.64</v>
      </c>
      <c r="P45" s="2">
        <f t="shared" si="4"/>
        <v>0</v>
      </c>
    </row>
    <row r="46" s="2" customFormat="true" ht="20.1" customHeight="true" spans="1:16">
      <c r="A46" s="9" t="s">
        <v>111</v>
      </c>
      <c r="B46" s="10" t="s">
        <v>89</v>
      </c>
      <c r="C46" s="10" t="s">
        <v>112</v>
      </c>
      <c r="D46" s="11">
        <v>50000</v>
      </c>
      <c r="E46" s="11">
        <v>50000</v>
      </c>
      <c r="F46" s="18">
        <v>45996</v>
      </c>
      <c r="G46" s="18">
        <v>46361</v>
      </c>
      <c r="H46" s="16">
        <v>0.03</v>
      </c>
      <c r="I46" s="16">
        <v>0.03</v>
      </c>
      <c r="J46" s="22">
        <v>375</v>
      </c>
      <c r="K46" s="10"/>
      <c r="L46" s="2">
        <f t="shared" si="8"/>
        <v>-260</v>
      </c>
      <c r="M46" s="2">
        <f t="shared" si="9"/>
        <v>-259</v>
      </c>
      <c r="N46" s="2">
        <f t="shared" si="10"/>
        <v>-1079.16666666667</v>
      </c>
      <c r="O46" s="2">
        <f t="shared" si="3"/>
        <v>-1079.17</v>
      </c>
      <c r="P46" s="2">
        <f t="shared" si="4"/>
        <v>0</v>
      </c>
    </row>
    <row r="47" s="2" customFormat="true" ht="20.1" customHeight="true" spans="1:16">
      <c r="A47" s="9" t="s">
        <v>113</v>
      </c>
      <c r="B47" s="10" t="s">
        <v>17</v>
      </c>
      <c r="C47" s="10" t="s">
        <v>114</v>
      </c>
      <c r="D47" s="11">
        <v>50000</v>
      </c>
      <c r="E47" s="11">
        <v>50000</v>
      </c>
      <c r="F47" s="18">
        <v>45744</v>
      </c>
      <c r="G47" s="18">
        <v>46109</v>
      </c>
      <c r="H47" s="16">
        <v>0.031</v>
      </c>
      <c r="I47" s="16">
        <v>0.031</v>
      </c>
      <c r="J47" s="22">
        <v>387.5</v>
      </c>
      <c r="K47" s="10"/>
      <c r="L47" s="2">
        <f>DATEDIF($M$3,$N$3,"d")</f>
        <v>90</v>
      </c>
      <c r="M47" s="2">
        <f t="shared" ref="M47:M101" si="11">L47+1</f>
        <v>91</v>
      </c>
      <c r="N47" s="2">
        <f t="shared" ref="N47:N78" si="12">E47*L47*I47/360</f>
        <v>387.5</v>
      </c>
      <c r="O47" s="2">
        <f t="shared" si="3"/>
        <v>387.5</v>
      </c>
      <c r="P47" s="2">
        <f t="shared" si="4"/>
        <v>1</v>
      </c>
    </row>
    <row r="48" s="2" customFormat="true" ht="20.1" customHeight="true" spans="1:16">
      <c r="A48" s="9" t="s">
        <v>115</v>
      </c>
      <c r="B48" s="10" t="s">
        <v>73</v>
      </c>
      <c r="C48" s="10" t="s">
        <v>116</v>
      </c>
      <c r="D48" s="11">
        <v>50000</v>
      </c>
      <c r="E48" s="11">
        <v>50000</v>
      </c>
      <c r="F48" s="18">
        <v>45995</v>
      </c>
      <c r="G48" s="18">
        <v>46360</v>
      </c>
      <c r="H48" s="16">
        <v>0.03</v>
      </c>
      <c r="I48" s="16">
        <v>0.03</v>
      </c>
      <c r="J48" s="22">
        <v>375</v>
      </c>
      <c r="K48" s="10"/>
      <c r="L48" s="2">
        <f t="shared" ref="L48:L101" si="13">DATEDIF($M$3,$N$3,"d")</f>
        <v>90</v>
      </c>
      <c r="M48" s="2">
        <f t="shared" si="11"/>
        <v>91</v>
      </c>
      <c r="N48" s="2">
        <f t="shared" si="12"/>
        <v>375</v>
      </c>
      <c r="O48" s="2">
        <f t="shared" si="3"/>
        <v>375</v>
      </c>
      <c r="P48" s="2">
        <f t="shared" si="4"/>
        <v>1</v>
      </c>
    </row>
    <row r="49" s="2" customFormat="true" ht="20.1" customHeight="true" spans="1:16">
      <c r="A49" s="9" t="s">
        <v>117</v>
      </c>
      <c r="B49" s="10" t="s">
        <v>47</v>
      </c>
      <c r="C49" s="10" t="s">
        <v>118</v>
      </c>
      <c r="D49" s="11">
        <v>50000</v>
      </c>
      <c r="E49" s="11">
        <v>50000</v>
      </c>
      <c r="F49" s="18">
        <v>46001</v>
      </c>
      <c r="G49" s="18">
        <v>46366</v>
      </c>
      <c r="H49" s="16">
        <v>0.03</v>
      </c>
      <c r="I49" s="16">
        <v>0.03</v>
      </c>
      <c r="J49" s="22">
        <v>375</v>
      </c>
      <c r="K49" s="10"/>
      <c r="L49" s="2">
        <f t="shared" si="13"/>
        <v>90</v>
      </c>
      <c r="M49" s="2">
        <f t="shared" si="11"/>
        <v>91</v>
      </c>
      <c r="N49" s="2">
        <f t="shared" si="12"/>
        <v>375</v>
      </c>
      <c r="O49" s="2">
        <f t="shared" si="3"/>
        <v>375</v>
      </c>
      <c r="P49" s="2">
        <f t="shared" si="4"/>
        <v>1</v>
      </c>
    </row>
    <row r="50" s="2" customFormat="true" ht="20.1" customHeight="true" spans="1:16">
      <c r="A50" s="9" t="s">
        <v>119</v>
      </c>
      <c r="B50" s="10" t="s">
        <v>120</v>
      </c>
      <c r="C50" s="10" t="s">
        <v>121</v>
      </c>
      <c r="D50" s="11">
        <v>50000</v>
      </c>
      <c r="E50" s="11">
        <v>50000</v>
      </c>
      <c r="F50" s="18">
        <v>45803</v>
      </c>
      <c r="G50" s="18">
        <v>46167</v>
      </c>
      <c r="H50" s="16">
        <v>0.03</v>
      </c>
      <c r="I50" s="16">
        <v>0.03</v>
      </c>
      <c r="J50" s="22">
        <v>375</v>
      </c>
      <c r="K50" s="10"/>
      <c r="L50" s="2">
        <f t="shared" si="13"/>
        <v>90</v>
      </c>
      <c r="M50" s="2">
        <f t="shared" si="11"/>
        <v>91</v>
      </c>
      <c r="N50" s="2">
        <f t="shared" si="12"/>
        <v>375</v>
      </c>
      <c r="O50" s="2">
        <f t="shared" si="3"/>
        <v>375</v>
      </c>
      <c r="P50" s="2">
        <f t="shared" si="4"/>
        <v>1</v>
      </c>
    </row>
    <row r="51" s="2" customFormat="true" ht="20.1" customHeight="true" spans="1:16">
      <c r="A51" s="9" t="s">
        <v>122</v>
      </c>
      <c r="B51" s="10" t="s">
        <v>50</v>
      </c>
      <c r="C51" s="10" t="s">
        <v>123</v>
      </c>
      <c r="D51" s="11">
        <v>50000</v>
      </c>
      <c r="E51" s="11">
        <v>50000</v>
      </c>
      <c r="F51" s="18">
        <v>45868</v>
      </c>
      <c r="G51" s="18">
        <v>46233</v>
      </c>
      <c r="H51" s="16">
        <v>0.03</v>
      </c>
      <c r="I51" s="16">
        <v>0.03</v>
      </c>
      <c r="J51" s="22">
        <v>375</v>
      </c>
      <c r="K51" s="10"/>
      <c r="L51" s="2">
        <f t="shared" si="13"/>
        <v>90</v>
      </c>
      <c r="M51" s="2">
        <f t="shared" si="11"/>
        <v>91</v>
      </c>
      <c r="N51" s="2">
        <f t="shared" si="12"/>
        <v>375</v>
      </c>
      <c r="O51" s="2">
        <f t="shared" si="3"/>
        <v>375</v>
      </c>
      <c r="P51" s="2">
        <f t="shared" si="4"/>
        <v>1</v>
      </c>
    </row>
    <row r="52" s="2" customFormat="true" ht="20.1" customHeight="true" spans="1:16">
      <c r="A52" s="9" t="s">
        <v>124</v>
      </c>
      <c r="B52" s="10" t="s">
        <v>20</v>
      </c>
      <c r="C52" s="10" t="s">
        <v>125</v>
      </c>
      <c r="D52" s="11">
        <v>3000</v>
      </c>
      <c r="E52" s="11">
        <v>3000</v>
      </c>
      <c r="F52" s="18">
        <v>45849</v>
      </c>
      <c r="G52" s="18">
        <v>46213</v>
      </c>
      <c r="H52" s="16">
        <v>0.03</v>
      </c>
      <c r="I52" s="16">
        <v>0.03</v>
      </c>
      <c r="J52" s="22">
        <v>22.5</v>
      </c>
      <c r="K52" s="10"/>
      <c r="L52" s="2">
        <f t="shared" si="13"/>
        <v>90</v>
      </c>
      <c r="M52" s="2">
        <f t="shared" si="11"/>
        <v>91</v>
      </c>
      <c r="N52" s="2">
        <f t="shared" si="12"/>
        <v>22.5</v>
      </c>
      <c r="O52" s="2">
        <f t="shared" si="3"/>
        <v>22.5</v>
      </c>
      <c r="P52" s="2">
        <f t="shared" si="4"/>
        <v>1</v>
      </c>
    </row>
    <row r="53" s="2" customFormat="true" ht="20.1" customHeight="true" spans="1:16">
      <c r="A53" s="9" t="s">
        <v>126</v>
      </c>
      <c r="B53" s="10" t="s">
        <v>23</v>
      </c>
      <c r="C53" s="10" t="s">
        <v>127</v>
      </c>
      <c r="D53" s="11">
        <v>10000</v>
      </c>
      <c r="E53" s="11">
        <v>10000</v>
      </c>
      <c r="F53" s="18">
        <v>45859</v>
      </c>
      <c r="G53" s="18">
        <v>46223</v>
      </c>
      <c r="H53" s="16">
        <v>0.03</v>
      </c>
      <c r="I53" s="16">
        <v>0.03</v>
      </c>
      <c r="J53" s="22">
        <v>75</v>
      </c>
      <c r="K53" s="10"/>
      <c r="L53" s="2">
        <f t="shared" si="13"/>
        <v>90</v>
      </c>
      <c r="M53" s="2">
        <f t="shared" si="11"/>
        <v>91</v>
      </c>
      <c r="N53" s="2">
        <f t="shared" si="12"/>
        <v>75</v>
      </c>
      <c r="O53" s="2">
        <f t="shared" si="3"/>
        <v>75</v>
      </c>
      <c r="P53" s="2">
        <f t="shared" si="4"/>
        <v>1</v>
      </c>
    </row>
    <row r="54" s="2" customFormat="true" ht="20.1" customHeight="true" spans="1:16">
      <c r="A54" s="9" t="s">
        <v>128</v>
      </c>
      <c r="B54" s="10" t="s">
        <v>29</v>
      </c>
      <c r="C54" s="10" t="s">
        <v>129</v>
      </c>
      <c r="D54" s="11">
        <v>10000</v>
      </c>
      <c r="E54" s="11">
        <v>10000</v>
      </c>
      <c r="F54" s="18">
        <v>45840</v>
      </c>
      <c r="G54" s="18">
        <v>46204</v>
      </c>
      <c r="H54" s="16">
        <v>0.03</v>
      </c>
      <c r="I54" s="16">
        <v>0.03</v>
      </c>
      <c r="J54" s="22">
        <v>75</v>
      </c>
      <c r="K54" s="10"/>
      <c r="L54" s="2">
        <f t="shared" si="13"/>
        <v>90</v>
      </c>
      <c r="M54" s="2">
        <f t="shared" si="11"/>
        <v>91</v>
      </c>
      <c r="N54" s="2">
        <f t="shared" si="12"/>
        <v>75</v>
      </c>
      <c r="O54" s="2">
        <f t="shared" si="3"/>
        <v>75</v>
      </c>
      <c r="P54" s="2">
        <f t="shared" si="4"/>
        <v>1</v>
      </c>
    </row>
    <row r="55" s="2" customFormat="true" ht="20.1" customHeight="true" spans="1:16">
      <c r="A55" s="9" t="s">
        <v>130</v>
      </c>
      <c r="B55" s="10" t="s">
        <v>50</v>
      </c>
      <c r="C55" s="10" t="s">
        <v>131</v>
      </c>
      <c r="D55" s="11">
        <v>50000</v>
      </c>
      <c r="E55" s="11">
        <v>50000</v>
      </c>
      <c r="F55" s="18">
        <v>45775</v>
      </c>
      <c r="G55" s="18">
        <v>46140</v>
      </c>
      <c r="H55" s="16">
        <v>0.031</v>
      </c>
      <c r="I55" s="16">
        <v>0.031</v>
      </c>
      <c r="J55" s="22">
        <v>387.5</v>
      </c>
      <c r="K55" s="10"/>
      <c r="L55" s="2">
        <f t="shared" si="13"/>
        <v>90</v>
      </c>
      <c r="M55" s="2">
        <f t="shared" si="11"/>
        <v>91</v>
      </c>
      <c r="N55" s="2">
        <f t="shared" si="12"/>
        <v>387.5</v>
      </c>
      <c r="O55" s="2">
        <f t="shared" si="3"/>
        <v>387.5</v>
      </c>
      <c r="P55" s="2">
        <f t="shared" si="4"/>
        <v>1</v>
      </c>
    </row>
    <row r="56" s="2" customFormat="true" ht="20.1" customHeight="true" spans="1:16">
      <c r="A56" s="9" t="s">
        <v>132</v>
      </c>
      <c r="B56" s="10" t="s">
        <v>47</v>
      </c>
      <c r="C56" s="10" t="s">
        <v>133</v>
      </c>
      <c r="D56" s="11">
        <v>23000</v>
      </c>
      <c r="E56" s="11">
        <v>23000</v>
      </c>
      <c r="F56" s="18">
        <v>45770</v>
      </c>
      <c r="G56" s="18">
        <v>46103</v>
      </c>
      <c r="H56" s="16">
        <v>0.031</v>
      </c>
      <c r="I56" s="16">
        <v>0.031</v>
      </c>
      <c r="J56" s="22">
        <v>178.25</v>
      </c>
      <c r="K56" s="10"/>
      <c r="L56" s="2">
        <f t="shared" si="13"/>
        <v>90</v>
      </c>
      <c r="M56" s="2">
        <f t="shared" si="11"/>
        <v>91</v>
      </c>
      <c r="N56" s="2">
        <f t="shared" si="12"/>
        <v>178.25</v>
      </c>
      <c r="O56" s="2">
        <f t="shared" si="3"/>
        <v>178.25</v>
      </c>
      <c r="P56" s="2">
        <f t="shared" si="4"/>
        <v>1</v>
      </c>
    </row>
    <row r="57" s="2" customFormat="true" ht="20.1" customHeight="true" spans="1:16">
      <c r="A57" s="9" t="s">
        <v>134</v>
      </c>
      <c r="B57" s="10" t="s">
        <v>36</v>
      </c>
      <c r="C57" s="10" t="s">
        <v>135</v>
      </c>
      <c r="D57" s="11">
        <v>50000</v>
      </c>
      <c r="E57" s="11">
        <v>50000</v>
      </c>
      <c r="F57" s="18">
        <v>45826</v>
      </c>
      <c r="G57" s="18">
        <v>46191</v>
      </c>
      <c r="H57" s="16">
        <v>0.03</v>
      </c>
      <c r="I57" s="16">
        <v>0.03</v>
      </c>
      <c r="J57" s="22">
        <v>375</v>
      </c>
      <c r="K57" s="10"/>
      <c r="L57" s="2">
        <f t="shared" si="13"/>
        <v>90</v>
      </c>
      <c r="M57" s="2">
        <f t="shared" si="11"/>
        <v>91</v>
      </c>
      <c r="N57" s="2">
        <f t="shared" si="12"/>
        <v>375</v>
      </c>
      <c r="O57" s="2">
        <f t="shared" si="3"/>
        <v>375</v>
      </c>
      <c r="P57" s="2">
        <f t="shared" si="4"/>
        <v>1</v>
      </c>
    </row>
    <row r="58" s="2" customFormat="true" ht="20.1" customHeight="true" spans="1:16">
      <c r="A58" s="9" t="s">
        <v>136</v>
      </c>
      <c r="B58" s="12" t="s">
        <v>23</v>
      </c>
      <c r="C58" s="12" t="s">
        <v>137</v>
      </c>
      <c r="D58" s="11">
        <v>50000</v>
      </c>
      <c r="E58" s="11">
        <v>50000</v>
      </c>
      <c r="F58" s="18">
        <v>45856</v>
      </c>
      <c r="G58" s="18">
        <v>46220</v>
      </c>
      <c r="H58" s="17">
        <v>0.03</v>
      </c>
      <c r="I58" s="17">
        <v>0.03</v>
      </c>
      <c r="J58" s="22">
        <v>375</v>
      </c>
      <c r="K58" s="12"/>
      <c r="L58" s="2">
        <f t="shared" si="13"/>
        <v>90</v>
      </c>
      <c r="M58" s="2">
        <f t="shared" si="11"/>
        <v>91</v>
      </c>
      <c r="N58" s="2">
        <f t="shared" si="12"/>
        <v>375</v>
      </c>
      <c r="O58" s="2">
        <f t="shared" si="3"/>
        <v>375</v>
      </c>
      <c r="P58" s="2">
        <f t="shared" si="4"/>
        <v>1</v>
      </c>
    </row>
    <row r="59" s="2" customFormat="true" ht="20.1" customHeight="true" spans="1:16">
      <c r="A59" s="9" t="s">
        <v>138</v>
      </c>
      <c r="B59" s="10" t="s">
        <v>20</v>
      </c>
      <c r="C59" s="10" t="s">
        <v>139</v>
      </c>
      <c r="D59" s="11">
        <v>50000</v>
      </c>
      <c r="E59" s="11">
        <v>50000</v>
      </c>
      <c r="F59" s="18">
        <v>45800</v>
      </c>
      <c r="G59" s="18">
        <v>46165</v>
      </c>
      <c r="H59" s="16">
        <v>0.03</v>
      </c>
      <c r="I59" s="16">
        <v>0.03</v>
      </c>
      <c r="J59" s="22">
        <v>375</v>
      </c>
      <c r="K59" s="10"/>
      <c r="L59" s="2">
        <f t="shared" si="13"/>
        <v>90</v>
      </c>
      <c r="M59" s="2">
        <f t="shared" si="11"/>
        <v>91</v>
      </c>
      <c r="N59" s="2">
        <f t="shared" si="12"/>
        <v>375</v>
      </c>
      <c r="O59" s="2">
        <f t="shared" si="3"/>
        <v>375</v>
      </c>
      <c r="P59" s="2">
        <f t="shared" si="4"/>
        <v>1</v>
      </c>
    </row>
    <row r="60" s="2" customFormat="true" ht="20.1" customHeight="true" spans="1:16">
      <c r="A60" s="9" t="s">
        <v>140</v>
      </c>
      <c r="B60" s="10" t="s">
        <v>55</v>
      </c>
      <c r="C60" s="10" t="s">
        <v>141</v>
      </c>
      <c r="D60" s="11">
        <v>50000</v>
      </c>
      <c r="E60" s="11">
        <v>50000</v>
      </c>
      <c r="F60" s="18">
        <v>46003</v>
      </c>
      <c r="G60" s="18">
        <v>46367</v>
      </c>
      <c r="H60" s="16">
        <v>0.03</v>
      </c>
      <c r="I60" s="16">
        <v>0.03</v>
      </c>
      <c r="J60" s="22">
        <v>375</v>
      </c>
      <c r="K60" s="10"/>
      <c r="L60" s="2">
        <f t="shared" si="13"/>
        <v>90</v>
      </c>
      <c r="M60" s="2">
        <f t="shared" si="11"/>
        <v>91</v>
      </c>
      <c r="N60" s="2">
        <f t="shared" si="12"/>
        <v>375</v>
      </c>
      <c r="O60" s="2">
        <f t="shared" si="3"/>
        <v>375</v>
      </c>
      <c r="P60" s="2">
        <f t="shared" si="4"/>
        <v>1</v>
      </c>
    </row>
    <row r="61" s="2" customFormat="true" ht="20.1" customHeight="true" spans="1:16">
      <c r="A61" s="9" t="s">
        <v>142</v>
      </c>
      <c r="B61" s="10" t="s">
        <v>41</v>
      </c>
      <c r="C61" s="10" t="s">
        <v>143</v>
      </c>
      <c r="D61" s="11">
        <v>50000</v>
      </c>
      <c r="E61" s="11">
        <v>50000</v>
      </c>
      <c r="F61" s="18">
        <v>45793</v>
      </c>
      <c r="G61" s="18">
        <v>46158</v>
      </c>
      <c r="H61" s="16">
        <v>0.031</v>
      </c>
      <c r="I61" s="16">
        <v>0.031</v>
      </c>
      <c r="J61" s="22">
        <v>387.5</v>
      </c>
      <c r="K61" s="10"/>
      <c r="L61" s="2">
        <f t="shared" si="13"/>
        <v>90</v>
      </c>
      <c r="M61" s="2">
        <f t="shared" si="11"/>
        <v>91</v>
      </c>
      <c r="N61" s="2">
        <f t="shared" si="12"/>
        <v>387.5</v>
      </c>
      <c r="O61" s="2">
        <f t="shared" si="3"/>
        <v>387.5</v>
      </c>
      <c r="P61" s="2">
        <f t="shared" si="4"/>
        <v>1</v>
      </c>
    </row>
    <row r="62" s="2" customFormat="true" ht="20.1" customHeight="true" spans="1:16">
      <c r="A62" s="9" t="s">
        <v>144</v>
      </c>
      <c r="B62" s="10" t="s">
        <v>44</v>
      </c>
      <c r="C62" s="10" t="s">
        <v>145</v>
      </c>
      <c r="D62" s="11">
        <v>50000</v>
      </c>
      <c r="E62" s="11">
        <v>50000</v>
      </c>
      <c r="F62" s="18">
        <v>45873</v>
      </c>
      <c r="G62" s="18">
        <v>46237</v>
      </c>
      <c r="H62" s="16">
        <v>0.03</v>
      </c>
      <c r="I62" s="16">
        <v>0.03</v>
      </c>
      <c r="J62" s="22">
        <v>375</v>
      </c>
      <c r="K62" s="10"/>
      <c r="L62" s="2">
        <f t="shared" si="13"/>
        <v>90</v>
      </c>
      <c r="M62" s="2">
        <f t="shared" si="11"/>
        <v>91</v>
      </c>
      <c r="N62" s="2">
        <f t="shared" si="12"/>
        <v>375</v>
      </c>
      <c r="O62" s="2">
        <f t="shared" si="3"/>
        <v>375</v>
      </c>
      <c r="P62" s="2">
        <f t="shared" si="4"/>
        <v>1</v>
      </c>
    </row>
    <row r="63" s="2" customFormat="true" ht="20.1" customHeight="true" spans="1:16">
      <c r="A63" s="9" t="s">
        <v>146</v>
      </c>
      <c r="B63" s="10" t="s">
        <v>17</v>
      </c>
      <c r="C63" s="10" t="s">
        <v>147</v>
      </c>
      <c r="D63" s="11">
        <v>50000</v>
      </c>
      <c r="E63" s="11">
        <v>50000</v>
      </c>
      <c r="F63" s="18">
        <v>45882</v>
      </c>
      <c r="G63" s="18">
        <v>46247</v>
      </c>
      <c r="H63" s="16">
        <v>0.03</v>
      </c>
      <c r="I63" s="16">
        <v>0.03</v>
      </c>
      <c r="J63" s="22">
        <v>375</v>
      </c>
      <c r="K63" s="10"/>
      <c r="L63" s="2">
        <f t="shared" si="13"/>
        <v>90</v>
      </c>
      <c r="M63" s="2">
        <f t="shared" si="11"/>
        <v>91</v>
      </c>
      <c r="N63" s="2">
        <f t="shared" si="12"/>
        <v>375</v>
      </c>
      <c r="O63" s="2">
        <f t="shared" si="3"/>
        <v>375</v>
      </c>
      <c r="P63" s="2">
        <f t="shared" si="4"/>
        <v>1</v>
      </c>
    </row>
    <row r="64" s="2" customFormat="true" ht="20.1" customHeight="true" spans="1:16">
      <c r="A64" s="9" t="s">
        <v>148</v>
      </c>
      <c r="B64" s="10" t="s">
        <v>44</v>
      </c>
      <c r="C64" s="10" t="s">
        <v>149</v>
      </c>
      <c r="D64" s="11">
        <v>30000</v>
      </c>
      <c r="E64" s="11">
        <v>30000</v>
      </c>
      <c r="F64" s="18">
        <v>45873</v>
      </c>
      <c r="G64" s="18">
        <v>46237</v>
      </c>
      <c r="H64" s="16">
        <v>0.03</v>
      </c>
      <c r="I64" s="16">
        <v>0.03</v>
      </c>
      <c r="J64" s="22">
        <v>225</v>
      </c>
      <c r="K64" s="10"/>
      <c r="L64" s="2">
        <f t="shared" si="13"/>
        <v>90</v>
      </c>
      <c r="M64" s="2">
        <f t="shared" si="11"/>
        <v>91</v>
      </c>
      <c r="N64" s="2">
        <f t="shared" si="12"/>
        <v>225</v>
      </c>
      <c r="O64" s="2">
        <f t="shared" si="3"/>
        <v>225</v>
      </c>
      <c r="P64" s="2">
        <f t="shared" si="4"/>
        <v>1</v>
      </c>
    </row>
    <row r="65" s="2" customFormat="true" ht="20.1" customHeight="true" spans="1:16">
      <c r="A65" s="9" t="s">
        <v>150</v>
      </c>
      <c r="B65" s="10" t="s">
        <v>89</v>
      </c>
      <c r="C65" s="10" t="s">
        <v>151</v>
      </c>
      <c r="D65" s="11">
        <v>50000</v>
      </c>
      <c r="E65" s="11">
        <v>50000</v>
      </c>
      <c r="F65" s="18">
        <v>45754</v>
      </c>
      <c r="G65" s="18">
        <v>46119</v>
      </c>
      <c r="H65" s="16">
        <v>0.031</v>
      </c>
      <c r="I65" s="16">
        <v>0.031</v>
      </c>
      <c r="J65" s="22">
        <v>387.5</v>
      </c>
      <c r="K65" s="10"/>
      <c r="L65" s="2">
        <f t="shared" si="13"/>
        <v>90</v>
      </c>
      <c r="M65" s="2">
        <f t="shared" si="11"/>
        <v>91</v>
      </c>
      <c r="N65" s="2">
        <f t="shared" si="12"/>
        <v>387.5</v>
      </c>
      <c r="O65" s="2">
        <f t="shared" si="3"/>
        <v>387.5</v>
      </c>
      <c r="P65" s="2">
        <f t="shared" si="4"/>
        <v>1</v>
      </c>
    </row>
    <row r="66" s="2" customFormat="true" ht="20.1" customHeight="true" spans="1:16">
      <c r="A66" s="9" t="s">
        <v>152</v>
      </c>
      <c r="B66" s="10" t="s">
        <v>36</v>
      </c>
      <c r="C66" s="10" t="s">
        <v>153</v>
      </c>
      <c r="D66" s="11">
        <v>50000</v>
      </c>
      <c r="E66" s="11">
        <v>50000</v>
      </c>
      <c r="F66" s="18">
        <v>46017</v>
      </c>
      <c r="G66" s="18">
        <v>46382</v>
      </c>
      <c r="H66" s="16">
        <v>0.03</v>
      </c>
      <c r="I66" s="16">
        <v>0.03</v>
      </c>
      <c r="J66" s="22">
        <v>354.17</v>
      </c>
      <c r="K66" s="10"/>
      <c r="L66" s="2">
        <f t="shared" si="13"/>
        <v>90</v>
      </c>
      <c r="M66" s="2">
        <f t="shared" si="11"/>
        <v>91</v>
      </c>
      <c r="N66" s="2">
        <f t="shared" si="12"/>
        <v>375</v>
      </c>
      <c r="O66" s="2">
        <f t="shared" si="3"/>
        <v>375</v>
      </c>
      <c r="P66" s="2">
        <f t="shared" si="4"/>
        <v>0</v>
      </c>
    </row>
    <row r="67" s="2" customFormat="true" ht="20.1" customHeight="true" spans="1:16">
      <c r="A67" s="9" t="s">
        <v>154</v>
      </c>
      <c r="B67" s="10" t="s">
        <v>155</v>
      </c>
      <c r="C67" s="10" t="s">
        <v>156</v>
      </c>
      <c r="D67" s="11">
        <v>40000</v>
      </c>
      <c r="E67" s="11">
        <v>40000</v>
      </c>
      <c r="F67" s="18">
        <v>46019</v>
      </c>
      <c r="G67" s="18">
        <v>46383</v>
      </c>
      <c r="H67" s="16">
        <v>0.03</v>
      </c>
      <c r="I67" s="16">
        <v>0.03</v>
      </c>
      <c r="J67" s="22">
        <v>276.67</v>
      </c>
      <c r="K67" s="10"/>
      <c r="L67" s="2">
        <f t="shared" si="13"/>
        <v>90</v>
      </c>
      <c r="M67" s="2">
        <f t="shared" si="11"/>
        <v>91</v>
      </c>
      <c r="N67" s="2">
        <f t="shared" si="12"/>
        <v>300</v>
      </c>
      <c r="O67" s="2">
        <f t="shared" si="3"/>
        <v>300</v>
      </c>
      <c r="P67" s="2">
        <f t="shared" si="4"/>
        <v>0</v>
      </c>
    </row>
    <row r="68" s="2" customFormat="true" ht="20.1" customHeight="true" spans="1:16">
      <c r="A68" s="9" t="s">
        <v>157</v>
      </c>
      <c r="B68" s="10" t="s">
        <v>78</v>
      </c>
      <c r="C68" s="10" t="s">
        <v>158</v>
      </c>
      <c r="D68" s="11">
        <v>19000</v>
      </c>
      <c r="E68" s="11">
        <v>19000</v>
      </c>
      <c r="F68" s="18">
        <v>46017</v>
      </c>
      <c r="G68" s="18">
        <v>46382</v>
      </c>
      <c r="H68" s="16">
        <v>0.03</v>
      </c>
      <c r="I68" s="16">
        <v>0.03</v>
      </c>
      <c r="J68" s="22">
        <v>134.58</v>
      </c>
      <c r="K68" s="10"/>
      <c r="L68" s="2">
        <f t="shared" si="13"/>
        <v>90</v>
      </c>
      <c r="M68" s="2">
        <f t="shared" si="11"/>
        <v>91</v>
      </c>
      <c r="N68" s="2">
        <f t="shared" si="12"/>
        <v>142.5</v>
      </c>
      <c r="O68" s="2">
        <f t="shared" si="3"/>
        <v>142.5</v>
      </c>
      <c r="P68" s="2">
        <f t="shared" si="4"/>
        <v>0</v>
      </c>
    </row>
    <row r="69" s="2" customFormat="true" ht="20.1" customHeight="true" spans="1:16">
      <c r="A69" s="9" t="s">
        <v>159</v>
      </c>
      <c r="B69" s="10" t="s">
        <v>120</v>
      </c>
      <c r="C69" s="10" t="s">
        <v>160</v>
      </c>
      <c r="D69" s="11">
        <v>40000</v>
      </c>
      <c r="E69" s="11">
        <v>40000</v>
      </c>
      <c r="F69" s="18">
        <v>46020</v>
      </c>
      <c r="G69" s="18">
        <v>46384</v>
      </c>
      <c r="H69" s="16">
        <v>0.03</v>
      </c>
      <c r="I69" s="16">
        <v>0.03</v>
      </c>
      <c r="J69" s="22">
        <v>273.33</v>
      </c>
      <c r="K69" s="10"/>
      <c r="L69" s="2">
        <f t="shared" si="13"/>
        <v>90</v>
      </c>
      <c r="M69" s="2">
        <f t="shared" si="11"/>
        <v>91</v>
      </c>
      <c r="N69" s="2">
        <f t="shared" si="12"/>
        <v>300</v>
      </c>
      <c r="O69" s="2">
        <f t="shared" si="3"/>
        <v>300</v>
      </c>
      <c r="P69" s="2">
        <f t="shared" si="4"/>
        <v>0</v>
      </c>
    </row>
    <row r="70" s="2" customFormat="true" ht="20.1" customHeight="true" spans="1:16">
      <c r="A70" s="9" t="s">
        <v>161</v>
      </c>
      <c r="B70" s="10" t="s">
        <v>120</v>
      </c>
      <c r="C70" s="10" t="s">
        <v>162</v>
      </c>
      <c r="D70" s="11">
        <v>40000</v>
      </c>
      <c r="E70" s="11">
        <v>40000</v>
      </c>
      <c r="F70" s="18">
        <v>46034</v>
      </c>
      <c r="G70" s="18">
        <v>46398</v>
      </c>
      <c r="H70" s="16">
        <v>0.03</v>
      </c>
      <c r="I70" s="16">
        <v>0.03</v>
      </c>
      <c r="J70" s="22">
        <v>226.67</v>
      </c>
      <c r="K70" s="10"/>
      <c r="L70" s="2">
        <f t="shared" si="13"/>
        <v>90</v>
      </c>
      <c r="M70" s="2">
        <f t="shared" si="11"/>
        <v>91</v>
      </c>
      <c r="N70" s="2">
        <f t="shared" si="12"/>
        <v>300</v>
      </c>
      <c r="O70" s="2">
        <f t="shared" si="3"/>
        <v>300</v>
      </c>
      <c r="P70" s="2">
        <f t="shared" si="4"/>
        <v>0</v>
      </c>
    </row>
    <row r="71" s="2" customFormat="true" ht="20.1" customHeight="true" spans="1:16">
      <c r="A71" s="9" t="s">
        <v>163</v>
      </c>
      <c r="B71" s="10" t="s">
        <v>44</v>
      </c>
      <c r="C71" s="10" t="s">
        <v>164</v>
      </c>
      <c r="D71" s="11">
        <v>50000</v>
      </c>
      <c r="E71" s="11">
        <v>50000</v>
      </c>
      <c r="F71" s="18">
        <v>46057</v>
      </c>
      <c r="G71" s="18">
        <v>46421</v>
      </c>
      <c r="H71" s="16">
        <v>0.03</v>
      </c>
      <c r="I71" s="16">
        <v>0.03</v>
      </c>
      <c r="J71" s="22">
        <v>187.5</v>
      </c>
      <c r="K71" s="10"/>
      <c r="L71" s="2">
        <f t="shared" si="13"/>
        <v>90</v>
      </c>
      <c r="M71" s="2">
        <f t="shared" si="11"/>
        <v>91</v>
      </c>
      <c r="N71" s="2">
        <f t="shared" si="12"/>
        <v>375</v>
      </c>
      <c r="O71" s="2">
        <f t="shared" ref="O71:O103" si="14">ROUND(N71,2)</f>
        <v>375</v>
      </c>
      <c r="P71" s="2">
        <f t="shared" ref="P71:P103" si="15">IF(O71=J71,1,0)</f>
        <v>0</v>
      </c>
    </row>
    <row r="72" s="2" customFormat="true" ht="20.1" customHeight="true" spans="1:16">
      <c r="A72" s="9" t="s">
        <v>165</v>
      </c>
      <c r="B72" s="10" t="s">
        <v>36</v>
      </c>
      <c r="C72" s="10" t="s">
        <v>166</v>
      </c>
      <c r="D72" s="11">
        <v>50000</v>
      </c>
      <c r="E72" s="11">
        <v>50000</v>
      </c>
      <c r="F72" s="18">
        <v>46041</v>
      </c>
      <c r="G72" s="18">
        <v>46406</v>
      </c>
      <c r="H72" s="16">
        <v>0.03</v>
      </c>
      <c r="I72" s="16">
        <v>0.03</v>
      </c>
      <c r="J72" s="22">
        <v>254.17</v>
      </c>
      <c r="K72" s="10"/>
      <c r="L72" s="2">
        <f t="shared" si="13"/>
        <v>90</v>
      </c>
      <c r="M72" s="2">
        <f t="shared" si="11"/>
        <v>91</v>
      </c>
      <c r="N72" s="2">
        <f t="shared" si="12"/>
        <v>375</v>
      </c>
      <c r="O72" s="2">
        <f t="shared" si="14"/>
        <v>375</v>
      </c>
      <c r="P72" s="2">
        <f t="shared" si="15"/>
        <v>0</v>
      </c>
    </row>
    <row r="73" s="2" customFormat="true" ht="20.1" customHeight="true" spans="1:16">
      <c r="A73" s="9" t="s">
        <v>167</v>
      </c>
      <c r="B73" s="10" t="s">
        <v>47</v>
      </c>
      <c r="C73" s="10" t="s">
        <v>168</v>
      </c>
      <c r="D73" s="11">
        <v>44000</v>
      </c>
      <c r="E73" s="11">
        <v>44000</v>
      </c>
      <c r="F73" s="18">
        <v>46022</v>
      </c>
      <c r="G73" s="18">
        <v>46264</v>
      </c>
      <c r="H73" s="16">
        <v>0.03</v>
      </c>
      <c r="I73" s="16">
        <v>0.03</v>
      </c>
      <c r="J73" s="22">
        <v>293.33</v>
      </c>
      <c r="K73" s="10"/>
      <c r="L73" s="2">
        <f t="shared" si="13"/>
        <v>90</v>
      </c>
      <c r="M73" s="2">
        <f t="shared" si="11"/>
        <v>91</v>
      </c>
      <c r="N73" s="2">
        <f t="shared" si="12"/>
        <v>330</v>
      </c>
      <c r="O73" s="2">
        <f t="shared" si="14"/>
        <v>330</v>
      </c>
      <c r="P73" s="2">
        <f t="shared" si="15"/>
        <v>0</v>
      </c>
    </row>
    <row r="74" s="2" customFormat="true" ht="20.1" customHeight="true" spans="1:16">
      <c r="A74" s="9" t="s">
        <v>169</v>
      </c>
      <c r="B74" s="10" t="s">
        <v>20</v>
      </c>
      <c r="C74" s="10" t="s">
        <v>170</v>
      </c>
      <c r="D74" s="11">
        <v>30000</v>
      </c>
      <c r="E74" s="11">
        <v>30000</v>
      </c>
      <c r="F74" s="18">
        <v>46036</v>
      </c>
      <c r="G74" s="18">
        <v>46401</v>
      </c>
      <c r="H74" s="16">
        <v>0.03</v>
      </c>
      <c r="I74" s="16">
        <v>0.03</v>
      </c>
      <c r="J74" s="22">
        <v>165</v>
      </c>
      <c r="K74" s="10"/>
      <c r="L74" s="2">
        <f t="shared" si="13"/>
        <v>90</v>
      </c>
      <c r="M74" s="2">
        <f t="shared" si="11"/>
        <v>91</v>
      </c>
      <c r="N74" s="2">
        <f t="shared" si="12"/>
        <v>225</v>
      </c>
      <c r="O74" s="2">
        <f t="shared" si="14"/>
        <v>225</v>
      </c>
      <c r="P74" s="2">
        <f t="shared" si="15"/>
        <v>0</v>
      </c>
    </row>
    <row r="75" s="2" customFormat="true" ht="20.1" customHeight="true" spans="1:16">
      <c r="A75" s="9" t="s">
        <v>171</v>
      </c>
      <c r="B75" s="10" t="s">
        <v>20</v>
      </c>
      <c r="C75" s="10" t="s">
        <v>172</v>
      </c>
      <c r="D75" s="11">
        <v>30000</v>
      </c>
      <c r="E75" s="11">
        <v>30000</v>
      </c>
      <c r="F75" s="18">
        <v>46084</v>
      </c>
      <c r="G75" s="18">
        <v>46448</v>
      </c>
      <c r="H75" s="16">
        <v>0.03</v>
      </c>
      <c r="I75" s="16">
        <v>0.03</v>
      </c>
      <c r="J75" s="22">
        <v>45</v>
      </c>
      <c r="K75" s="10"/>
      <c r="L75" s="2">
        <f t="shared" si="13"/>
        <v>90</v>
      </c>
      <c r="M75" s="2">
        <f t="shared" si="11"/>
        <v>91</v>
      </c>
      <c r="N75" s="2">
        <f t="shared" si="12"/>
        <v>225</v>
      </c>
      <c r="O75" s="2">
        <f t="shared" si="14"/>
        <v>225</v>
      </c>
      <c r="P75" s="2">
        <f t="shared" si="15"/>
        <v>0</v>
      </c>
    </row>
    <row r="76" s="2" customFormat="true" ht="20.1" customHeight="true" spans="1:16">
      <c r="A76" s="9" t="s">
        <v>173</v>
      </c>
      <c r="B76" s="10" t="s">
        <v>120</v>
      </c>
      <c r="C76" s="10" t="s">
        <v>174</v>
      </c>
      <c r="D76" s="11">
        <v>40000</v>
      </c>
      <c r="E76" s="11">
        <v>40000</v>
      </c>
      <c r="F76" s="18">
        <v>46013</v>
      </c>
      <c r="G76" s="18">
        <v>46377</v>
      </c>
      <c r="H76" s="16">
        <v>0.03</v>
      </c>
      <c r="I76" s="16">
        <v>0.03</v>
      </c>
      <c r="J76" s="22">
        <v>296.67</v>
      </c>
      <c r="K76" s="10"/>
      <c r="L76" s="2">
        <f t="shared" si="13"/>
        <v>90</v>
      </c>
      <c r="M76" s="2">
        <f t="shared" si="11"/>
        <v>91</v>
      </c>
      <c r="N76" s="2">
        <f t="shared" si="12"/>
        <v>300</v>
      </c>
      <c r="O76" s="2">
        <f t="shared" si="14"/>
        <v>300</v>
      </c>
      <c r="P76" s="2">
        <f t="shared" si="15"/>
        <v>0</v>
      </c>
    </row>
    <row r="77" s="2" customFormat="true" ht="20.1" customHeight="true" spans="1:16">
      <c r="A77" s="9" t="s">
        <v>175</v>
      </c>
      <c r="B77" s="10" t="s">
        <v>26</v>
      </c>
      <c r="C77" s="10" t="s">
        <v>176</v>
      </c>
      <c r="D77" s="11">
        <v>30000</v>
      </c>
      <c r="E77" s="11">
        <v>30000</v>
      </c>
      <c r="F77" s="18">
        <v>46031</v>
      </c>
      <c r="G77" s="18">
        <v>46395</v>
      </c>
      <c r="H77" s="16">
        <v>0.03</v>
      </c>
      <c r="I77" s="16">
        <v>0.03</v>
      </c>
      <c r="J77" s="22">
        <v>177.5</v>
      </c>
      <c r="K77" s="10"/>
      <c r="L77" s="2">
        <f t="shared" si="13"/>
        <v>90</v>
      </c>
      <c r="M77" s="2">
        <f t="shared" si="11"/>
        <v>91</v>
      </c>
      <c r="N77" s="2">
        <f t="shared" si="12"/>
        <v>225</v>
      </c>
      <c r="O77" s="2">
        <f t="shared" si="14"/>
        <v>225</v>
      </c>
      <c r="P77" s="2">
        <f t="shared" si="15"/>
        <v>0</v>
      </c>
    </row>
    <row r="78" s="2" customFormat="true" ht="20.1" customHeight="true" spans="1:16">
      <c r="A78" s="9" t="s">
        <v>177</v>
      </c>
      <c r="B78" s="10" t="s">
        <v>78</v>
      </c>
      <c r="C78" s="10" t="s">
        <v>178</v>
      </c>
      <c r="D78" s="11">
        <v>50000</v>
      </c>
      <c r="E78" s="11">
        <v>50000</v>
      </c>
      <c r="F78" s="18">
        <v>46062</v>
      </c>
      <c r="G78" s="18">
        <v>46427</v>
      </c>
      <c r="H78" s="16">
        <v>0.03</v>
      </c>
      <c r="I78" s="16">
        <v>0.03</v>
      </c>
      <c r="J78" s="22">
        <v>166.67</v>
      </c>
      <c r="K78" s="10"/>
      <c r="L78" s="2">
        <f t="shared" si="13"/>
        <v>90</v>
      </c>
      <c r="M78" s="2">
        <f t="shared" si="11"/>
        <v>91</v>
      </c>
      <c r="N78" s="2">
        <f t="shared" si="12"/>
        <v>375</v>
      </c>
      <c r="O78" s="2">
        <f t="shared" si="14"/>
        <v>375</v>
      </c>
      <c r="P78" s="2">
        <f t="shared" si="15"/>
        <v>0</v>
      </c>
    </row>
    <row r="79" s="2" customFormat="true" ht="20.1" customHeight="true" spans="1:16">
      <c r="A79" s="9" t="s">
        <v>179</v>
      </c>
      <c r="B79" s="10" t="s">
        <v>36</v>
      </c>
      <c r="C79" s="10" t="s">
        <v>180</v>
      </c>
      <c r="D79" s="11">
        <v>50000</v>
      </c>
      <c r="E79" s="11">
        <v>50000</v>
      </c>
      <c r="F79" s="18">
        <v>46057</v>
      </c>
      <c r="G79" s="18">
        <v>46422</v>
      </c>
      <c r="H79" s="16">
        <v>0.03</v>
      </c>
      <c r="I79" s="16">
        <v>0.03</v>
      </c>
      <c r="J79" s="22">
        <v>187.5</v>
      </c>
      <c r="K79" s="10"/>
      <c r="L79" s="2">
        <f t="shared" si="13"/>
        <v>90</v>
      </c>
      <c r="M79" s="2">
        <f t="shared" si="11"/>
        <v>91</v>
      </c>
      <c r="N79" s="2">
        <f t="shared" ref="N79:N101" si="16">E79*L79*I79/360</f>
        <v>375</v>
      </c>
      <c r="O79" s="2">
        <f t="shared" si="14"/>
        <v>375</v>
      </c>
      <c r="P79" s="2">
        <f t="shared" si="15"/>
        <v>0</v>
      </c>
    </row>
    <row r="80" s="2" customFormat="true" ht="20.1" customHeight="true" spans="1:16">
      <c r="A80" s="9" t="s">
        <v>181</v>
      </c>
      <c r="B80" s="10" t="s">
        <v>55</v>
      </c>
      <c r="C80" s="10" t="s">
        <v>182</v>
      </c>
      <c r="D80" s="11">
        <v>50000</v>
      </c>
      <c r="E80" s="11">
        <v>50000</v>
      </c>
      <c r="F80" s="18">
        <v>46014</v>
      </c>
      <c r="G80" s="18">
        <v>46378</v>
      </c>
      <c r="H80" s="16">
        <v>0.03</v>
      </c>
      <c r="I80" s="16">
        <v>0.03</v>
      </c>
      <c r="J80" s="22">
        <v>366.67</v>
      </c>
      <c r="K80" s="10"/>
      <c r="L80" s="2">
        <f t="shared" si="13"/>
        <v>90</v>
      </c>
      <c r="M80" s="2">
        <f t="shared" si="11"/>
        <v>91</v>
      </c>
      <c r="N80" s="2">
        <f t="shared" si="16"/>
        <v>375</v>
      </c>
      <c r="O80" s="2">
        <f t="shared" si="14"/>
        <v>375</v>
      </c>
      <c r="P80" s="2">
        <f t="shared" si="15"/>
        <v>0</v>
      </c>
    </row>
    <row r="81" s="2" customFormat="true" ht="20.1" customHeight="true" spans="1:16">
      <c r="A81" s="9" t="s">
        <v>183</v>
      </c>
      <c r="B81" s="10" t="s">
        <v>120</v>
      </c>
      <c r="C81" s="10" t="s">
        <v>184</v>
      </c>
      <c r="D81" s="11">
        <v>50000</v>
      </c>
      <c r="E81" s="11">
        <v>50000</v>
      </c>
      <c r="F81" s="18">
        <v>45656</v>
      </c>
      <c r="G81" s="18">
        <v>46016</v>
      </c>
      <c r="H81" s="16">
        <v>0.031</v>
      </c>
      <c r="I81" s="16">
        <v>0.031</v>
      </c>
      <c r="J81" s="22">
        <v>17.22</v>
      </c>
      <c r="K81" s="10"/>
      <c r="L81" s="2">
        <f t="shared" si="13"/>
        <v>90</v>
      </c>
      <c r="M81" s="2">
        <f t="shared" si="11"/>
        <v>91</v>
      </c>
      <c r="N81" s="2">
        <f t="shared" si="16"/>
        <v>387.5</v>
      </c>
      <c r="O81" s="2">
        <f t="shared" si="14"/>
        <v>387.5</v>
      </c>
      <c r="P81" s="2">
        <f t="shared" si="15"/>
        <v>0</v>
      </c>
    </row>
    <row r="82" s="2" customFormat="true" ht="20.1" customHeight="true" spans="1:16">
      <c r="A82" s="9" t="s">
        <v>185</v>
      </c>
      <c r="B82" s="10" t="s">
        <v>155</v>
      </c>
      <c r="C82" s="10" t="s">
        <v>156</v>
      </c>
      <c r="D82" s="11">
        <v>50000</v>
      </c>
      <c r="E82" s="11">
        <v>50000</v>
      </c>
      <c r="F82" s="18">
        <v>45796</v>
      </c>
      <c r="G82" s="18">
        <v>46019</v>
      </c>
      <c r="H82" s="16">
        <v>0.031</v>
      </c>
      <c r="I82" s="16">
        <v>0.031</v>
      </c>
      <c r="J82" s="22">
        <v>30.14</v>
      </c>
      <c r="K82" s="10"/>
      <c r="L82" s="2">
        <f t="shared" si="13"/>
        <v>90</v>
      </c>
      <c r="M82" s="2">
        <f t="shared" si="11"/>
        <v>91</v>
      </c>
      <c r="N82" s="2">
        <f t="shared" si="16"/>
        <v>387.5</v>
      </c>
      <c r="O82" s="2">
        <f t="shared" si="14"/>
        <v>387.5</v>
      </c>
      <c r="P82" s="2">
        <f t="shared" si="15"/>
        <v>0</v>
      </c>
    </row>
    <row r="83" s="2" customFormat="true" ht="20.1" customHeight="true" spans="1:16">
      <c r="A83" s="9" t="s">
        <v>186</v>
      </c>
      <c r="B83" s="10" t="s">
        <v>36</v>
      </c>
      <c r="C83" s="10" t="s">
        <v>187</v>
      </c>
      <c r="D83" s="11">
        <v>50000</v>
      </c>
      <c r="E83" s="11">
        <v>50000</v>
      </c>
      <c r="F83" s="18">
        <v>45695</v>
      </c>
      <c r="G83" s="18">
        <v>46059</v>
      </c>
      <c r="H83" s="16">
        <v>0.031</v>
      </c>
      <c r="I83" s="16">
        <v>0.031</v>
      </c>
      <c r="J83" s="22">
        <v>202.36</v>
      </c>
      <c r="K83" s="10"/>
      <c r="L83" s="2">
        <f t="shared" si="13"/>
        <v>90</v>
      </c>
      <c r="M83" s="2">
        <f t="shared" si="11"/>
        <v>91</v>
      </c>
      <c r="N83" s="2">
        <f t="shared" si="16"/>
        <v>387.5</v>
      </c>
      <c r="O83" s="2">
        <f t="shared" si="14"/>
        <v>387.5</v>
      </c>
      <c r="P83" s="2">
        <f t="shared" si="15"/>
        <v>0</v>
      </c>
    </row>
    <row r="84" s="2" customFormat="true" ht="20.1" customHeight="true" spans="1:16">
      <c r="A84" s="9" t="s">
        <v>188</v>
      </c>
      <c r="B84" s="10" t="s">
        <v>26</v>
      </c>
      <c r="C84" s="10" t="s">
        <v>176</v>
      </c>
      <c r="D84" s="11">
        <v>30000</v>
      </c>
      <c r="E84" s="11">
        <v>30000</v>
      </c>
      <c r="F84" s="18">
        <v>45677</v>
      </c>
      <c r="G84" s="18">
        <v>46030</v>
      </c>
      <c r="H84" s="16">
        <v>0.031</v>
      </c>
      <c r="I84" s="16">
        <v>0.031</v>
      </c>
      <c r="J84" s="22">
        <v>46.5</v>
      </c>
      <c r="K84" s="10"/>
      <c r="L84" s="2">
        <f t="shared" si="13"/>
        <v>90</v>
      </c>
      <c r="M84" s="2">
        <f t="shared" si="11"/>
        <v>91</v>
      </c>
      <c r="N84" s="2">
        <f t="shared" si="16"/>
        <v>232.5</v>
      </c>
      <c r="O84" s="2">
        <f t="shared" si="14"/>
        <v>232.5</v>
      </c>
      <c r="P84" s="2">
        <f t="shared" si="15"/>
        <v>0</v>
      </c>
    </row>
    <row r="85" s="2" customFormat="true" ht="20.1" customHeight="true" spans="1:16">
      <c r="A85" s="9" t="s">
        <v>189</v>
      </c>
      <c r="B85" s="12" t="s">
        <v>41</v>
      </c>
      <c r="C85" s="12" t="s">
        <v>190</v>
      </c>
      <c r="D85" s="11">
        <v>50000</v>
      </c>
      <c r="E85" s="11">
        <v>50000</v>
      </c>
      <c r="F85" s="18">
        <v>45712</v>
      </c>
      <c r="G85" s="18">
        <v>46076</v>
      </c>
      <c r="H85" s="17">
        <v>0.031</v>
      </c>
      <c r="I85" s="17">
        <v>0.031</v>
      </c>
      <c r="J85" s="22">
        <v>275.56</v>
      </c>
      <c r="K85" s="12"/>
      <c r="L85" s="2">
        <f t="shared" si="13"/>
        <v>90</v>
      </c>
      <c r="M85" s="2">
        <f t="shared" si="11"/>
        <v>91</v>
      </c>
      <c r="N85" s="2">
        <f t="shared" si="16"/>
        <v>387.5</v>
      </c>
      <c r="O85" s="2">
        <f t="shared" si="14"/>
        <v>387.5</v>
      </c>
      <c r="P85" s="2">
        <f t="shared" si="15"/>
        <v>0</v>
      </c>
    </row>
    <row r="86" s="2" customFormat="true" ht="20.1" customHeight="true" spans="1:16">
      <c r="A86" s="9" t="s">
        <v>191</v>
      </c>
      <c r="B86" s="10" t="s">
        <v>36</v>
      </c>
      <c r="C86" s="10" t="s">
        <v>180</v>
      </c>
      <c r="D86" s="11">
        <v>50000</v>
      </c>
      <c r="E86" s="11">
        <v>50000</v>
      </c>
      <c r="F86" s="18">
        <v>45692</v>
      </c>
      <c r="G86" s="18">
        <v>46056</v>
      </c>
      <c r="H86" s="16">
        <v>0.031</v>
      </c>
      <c r="I86" s="16">
        <v>0.031</v>
      </c>
      <c r="J86" s="22">
        <v>189.44</v>
      </c>
      <c r="K86" s="10"/>
      <c r="L86" s="2">
        <f t="shared" si="13"/>
        <v>90</v>
      </c>
      <c r="M86" s="2">
        <f t="shared" si="11"/>
        <v>91</v>
      </c>
      <c r="N86" s="2">
        <f t="shared" si="16"/>
        <v>387.5</v>
      </c>
      <c r="O86" s="2">
        <f t="shared" si="14"/>
        <v>387.5</v>
      </c>
      <c r="P86" s="2">
        <f t="shared" si="15"/>
        <v>0</v>
      </c>
    </row>
    <row r="87" s="2" customFormat="true" ht="20.1" customHeight="true" spans="1:16">
      <c r="A87" s="9" t="s">
        <v>192</v>
      </c>
      <c r="B87" s="10" t="s">
        <v>23</v>
      </c>
      <c r="C87" s="10" t="s">
        <v>193</v>
      </c>
      <c r="D87" s="11">
        <v>50000</v>
      </c>
      <c r="E87" s="11">
        <v>50000</v>
      </c>
      <c r="F87" s="18">
        <v>45742</v>
      </c>
      <c r="G87" s="18">
        <v>46094</v>
      </c>
      <c r="H87" s="16">
        <v>0.031</v>
      </c>
      <c r="I87" s="16">
        <v>0.031</v>
      </c>
      <c r="J87" s="22">
        <v>353.06</v>
      </c>
      <c r="K87" s="10"/>
      <c r="L87" s="2">
        <f t="shared" si="13"/>
        <v>90</v>
      </c>
      <c r="M87" s="2">
        <f t="shared" si="11"/>
        <v>91</v>
      </c>
      <c r="N87" s="2">
        <f t="shared" si="16"/>
        <v>387.5</v>
      </c>
      <c r="O87" s="2">
        <f t="shared" si="14"/>
        <v>387.5</v>
      </c>
      <c r="P87" s="2">
        <f t="shared" si="15"/>
        <v>0</v>
      </c>
    </row>
    <row r="88" s="2" customFormat="true" ht="20.1" customHeight="true" spans="1:16">
      <c r="A88" s="9" t="s">
        <v>194</v>
      </c>
      <c r="B88" s="10" t="s">
        <v>120</v>
      </c>
      <c r="C88" s="10" t="s">
        <v>160</v>
      </c>
      <c r="D88" s="11">
        <v>50000</v>
      </c>
      <c r="E88" s="11">
        <v>50000</v>
      </c>
      <c r="F88" s="18">
        <v>45659</v>
      </c>
      <c r="G88" s="18">
        <v>46020</v>
      </c>
      <c r="H88" s="16">
        <v>0.031</v>
      </c>
      <c r="I88" s="16">
        <v>0.031</v>
      </c>
      <c r="J88" s="22">
        <v>34.44</v>
      </c>
      <c r="K88" s="10"/>
      <c r="L88" s="2">
        <f t="shared" si="13"/>
        <v>90</v>
      </c>
      <c r="M88" s="2">
        <f t="shared" si="11"/>
        <v>91</v>
      </c>
      <c r="N88" s="2">
        <f t="shared" si="16"/>
        <v>387.5</v>
      </c>
      <c r="O88" s="2">
        <f t="shared" si="14"/>
        <v>387.5</v>
      </c>
      <c r="P88" s="2">
        <f t="shared" si="15"/>
        <v>0</v>
      </c>
    </row>
    <row r="89" s="2" customFormat="true" ht="20.1" customHeight="true" spans="1:16">
      <c r="A89" s="9" t="s">
        <v>195</v>
      </c>
      <c r="B89" s="12" t="s">
        <v>23</v>
      </c>
      <c r="C89" s="12" t="s">
        <v>196</v>
      </c>
      <c r="D89" s="11">
        <v>50000</v>
      </c>
      <c r="E89" s="11">
        <v>50000</v>
      </c>
      <c r="F89" s="18">
        <v>45728</v>
      </c>
      <c r="G89" s="18">
        <v>46087</v>
      </c>
      <c r="H89" s="17">
        <v>0.031</v>
      </c>
      <c r="I89" s="17">
        <v>0.031</v>
      </c>
      <c r="J89" s="22">
        <v>322.92</v>
      </c>
      <c r="K89" s="12"/>
      <c r="L89" s="2">
        <f t="shared" si="13"/>
        <v>90</v>
      </c>
      <c r="M89" s="2">
        <f t="shared" si="11"/>
        <v>91</v>
      </c>
      <c r="N89" s="2">
        <f t="shared" si="16"/>
        <v>387.5</v>
      </c>
      <c r="O89" s="2">
        <f t="shared" si="14"/>
        <v>387.5</v>
      </c>
      <c r="P89" s="2">
        <f t="shared" si="15"/>
        <v>0</v>
      </c>
    </row>
    <row r="90" s="2" customFormat="true" ht="20.1" customHeight="true" spans="1:16">
      <c r="A90" s="9" t="s">
        <v>197</v>
      </c>
      <c r="B90" s="12" t="s">
        <v>78</v>
      </c>
      <c r="C90" s="12" t="s">
        <v>158</v>
      </c>
      <c r="D90" s="11">
        <v>19900</v>
      </c>
      <c r="E90" s="11">
        <v>19900</v>
      </c>
      <c r="F90" s="18">
        <v>45784</v>
      </c>
      <c r="G90" s="18">
        <v>46017</v>
      </c>
      <c r="H90" s="17">
        <v>0.031</v>
      </c>
      <c r="I90" s="17">
        <v>0.031</v>
      </c>
      <c r="J90" s="22">
        <v>8.57</v>
      </c>
      <c r="K90" s="12"/>
      <c r="L90" s="2">
        <f t="shared" si="13"/>
        <v>90</v>
      </c>
      <c r="M90" s="2">
        <f t="shared" si="11"/>
        <v>91</v>
      </c>
      <c r="N90" s="2">
        <f t="shared" si="16"/>
        <v>154.225</v>
      </c>
      <c r="O90" s="2">
        <f t="shared" si="14"/>
        <v>154.23</v>
      </c>
      <c r="P90" s="2">
        <f t="shared" si="15"/>
        <v>0</v>
      </c>
    </row>
    <row r="91" s="2" customFormat="true" ht="20.1" customHeight="true" spans="1:16">
      <c r="A91" s="9" t="s">
        <v>198</v>
      </c>
      <c r="B91" s="12" t="s">
        <v>36</v>
      </c>
      <c r="C91" s="12" t="s">
        <v>166</v>
      </c>
      <c r="D91" s="11">
        <v>50000</v>
      </c>
      <c r="E91" s="11">
        <v>50000</v>
      </c>
      <c r="F91" s="18">
        <v>45679</v>
      </c>
      <c r="G91" s="18">
        <v>46041</v>
      </c>
      <c r="H91" s="17">
        <v>0.031</v>
      </c>
      <c r="I91" s="17">
        <v>0.031</v>
      </c>
      <c r="J91" s="22">
        <v>124.86</v>
      </c>
      <c r="K91" s="12"/>
      <c r="L91" s="2">
        <f t="shared" si="13"/>
        <v>90</v>
      </c>
      <c r="M91" s="2">
        <f t="shared" si="11"/>
        <v>91</v>
      </c>
      <c r="N91" s="2">
        <f t="shared" si="16"/>
        <v>387.5</v>
      </c>
      <c r="O91" s="2">
        <f t="shared" si="14"/>
        <v>387.5</v>
      </c>
      <c r="P91" s="2">
        <f t="shared" si="15"/>
        <v>0</v>
      </c>
    </row>
    <row r="92" s="2" customFormat="true" ht="20.1" customHeight="true" spans="1:16">
      <c r="A92" s="9" t="s">
        <v>199</v>
      </c>
      <c r="B92" s="12" t="s">
        <v>55</v>
      </c>
      <c r="C92" s="12" t="s">
        <v>200</v>
      </c>
      <c r="D92" s="11">
        <v>50000</v>
      </c>
      <c r="E92" s="11">
        <v>50000</v>
      </c>
      <c r="F92" s="18">
        <v>45821</v>
      </c>
      <c r="G92" s="18">
        <v>46013</v>
      </c>
      <c r="H92" s="17">
        <v>0.031</v>
      </c>
      <c r="I92" s="17">
        <v>0.031</v>
      </c>
      <c r="J92" s="22">
        <v>4.31</v>
      </c>
      <c r="K92" s="12"/>
      <c r="L92" s="2">
        <f t="shared" si="13"/>
        <v>90</v>
      </c>
      <c r="M92" s="2">
        <f t="shared" si="11"/>
        <v>91</v>
      </c>
      <c r="N92" s="2">
        <f t="shared" si="16"/>
        <v>387.5</v>
      </c>
      <c r="O92" s="2">
        <f t="shared" si="14"/>
        <v>387.5</v>
      </c>
      <c r="P92" s="2">
        <f t="shared" si="15"/>
        <v>0</v>
      </c>
    </row>
    <row r="93" s="2" customFormat="true" ht="20.1" customHeight="true" spans="1:16">
      <c r="A93" s="9" t="s">
        <v>201</v>
      </c>
      <c r="B93" s="12" t="s">
        <v>44</v>
      </c>
      <c r="C93" s="12" t="s">
        <v>164</v>
      </c>
      <c r="D93" s="11">
        <v>50000</v>
      </c>
      <c r="E93" s="11">
        <v>50000</v>
      </c>
      <c r="F93" s="18">
        <v>45700</v>
      </c>
      <c r="G93" s="18">
        <v>46057</v>
      </c>
      <c r="H93" s="17">
        <v>0.031</v>
      </c>
      <c r="I93" s="17">
        <v>0.031</v>
      </c>
      <c r="J93" s="22">
        <v>193.75</v>
      </c>
      <c r="K93" s="12"/>
      <c r="L93" s="2">
        <f t="shared" si="13"/>
        <v>90</v>
      </c>
      <c r="M93" s="2">
        <f t="shared" si="11"/>
        <v>91</v>
      </c>
      <c r="N93" s="2">
        <f t="shared" si="16"/>
        <v>387.5</v>
      </c>
      <c r="O93" s="2">
        <f t="shared" si="14"/>
        <v>387.5</v>
      </c>
      <c r="P93" s="2">
        <f t="shared" si="15"/>
        <v>0</v>
      </c>
    </row>
    <row r="94" s="2" customFormat="true" ht="20.1" customHeight="true" spans="1:16">
      <c r="A94" s="9" t="s">
        <v>202</v>
      </c>
      <c r="B94" s="12" t="s">
        <v>26</v>
      </c>
      <c r="C94" s="12" t="s">
        <v>203</v>
      </c>
      <c r="D94" s="11">
        <v>30000</v>
      </c>
      <c r="E94" s="11">
        <v>30000</v>
      </c>
      <c r="F94" s="18">
        <v>45705</v>
      </c>
      <c r="G94" s="18">
        <v>46069</v>
      </c>
      <c r="H94" s="17">
        <v>0.031</v>
      </c>
      <c r="I94" s="17">
        <v>0.031</v>
      </c>
      <c r="J94" s="22">
        <v>147.25</v>
      </c>
      <c r="K94" s="12"/>
      <c r="L94" s="2">
        <f t="shared" si="13"/>
        <v>90</v>
      </c>
      <c r="M94" s="2">
        <f t="shared" si="11"/>
        <v>91</v>
      </c>
      <c r="N94" s="2">
        <f t="shared" si="16"/>
        <v>232.5</v>
      </c>
      <c r="O94" s="2">
        <f t="shared" si="14"/>
        <v>232.5</v>
      </c>
      <c r="P94" s="2">
        <f t="shared" si="15"/>
        <v>0</v>
      </c>
    </row>
    <row r="95" s="2" customFormat="true" ht="20.1" customHeight="true" spans="1:16">
      <c r="A95" s="9" t="s">
        <v>204</v>
      </c>
      <c r="B95" s="12" t="s">
        <v>20</v>
      </c>
      <c r="C95" s="12" t="s">
        <v>170</v>
      </c>
      <c r="D95" s="11">
        <v>30000</v>
      </c>
      <c r="E95" s="12">
        <v>30000</v>
      </c>
      <c r="F95" s="18">
        <v>45674</v>
      </c>
      <c r="G95" s="18">
        <v>46036</v>
      </c>
      <c r="H95" s="17">
        <v>0.031</v>
      </c>
      <c r="I95" s="17">
        <v>0.031</v>
      </c>
      <c r="J95" s="22">
        <v>62</v>
      </c>
      <c r="K95" s="12"/>
      <c r="L95" s="2">
        <f t="shared" si="13"/>
        <v>90</v>
      </c>
      <c r="M95" s="2">
        <f t="shared" si="11"/>
        <v>91</v>
      </c>
      <c r="N95" s="2">
        <f t="shared" si="16"/>
        <v>232.5</v>
      </c>
      <c r="O95" s="2">
        <f t="shared" si="14"/>
        <v>232.5</v>
      </c>
      <c r="P95" s="2">
        <f t="shared" si="15"/>
        <v>0</v>
      </c>
    </row>
    <row r="96" s="2" customFormat="true" ht="20.1" customHeight="true" spans="1:16">
      <c r="A96" s="9" t="s">
        <v>205</v>
      </c>
      <c r="B96" s="12" t="s">
        <v>20</v>
      </c>
      <c r="C96" s="12" t="s">
        <v>172</v>
      </c>
      <c r="D96" s="11">
        <v>30000</v>
      </c>
      <c r="E96" s="12">
        <v>30000</v>
      </c>
      <c r="F96" s="18">
        <v>45726</v>
      </c>
      <c r="G96" s="18">
        <v>46084</v>
      </c>
      <c r="H96" s="17">
        <v>0.031</v>
      </c>
      <c r="I96" s="17">
        <v>0.031</v>
      </c>
      <c r="J96" s="22">
        <v>186</v>
      </c>
      <c r="K96" s="12"/>
      <c r="L96" s="2">
        <f t="shared" si="13"/>
        <v>90</v>
      </c>
      <c r="M96" s="2">
        <f t="shared" si="11"/>
        <v>91</v>
      </c>
      <c r="N96" s="2">
        <f t="shared" si="16"/>
        <v>232.5</v>
      </c>
      <c r="O96" s="2">
        <f t="shared" si="14"/>
        <v>232.5</v>
      </c>
      <c r="P96" s="2">
        <f t="shared" si="15"/>
        <v>0</v>
      </c>
    </row>
    <row r="97" s="2" customFormat="true" ht="20.1" customHeight="true" spans="1:16">
      <c r="A97" s="9" t="s">
        <v>206</v>
      </c>
      <c r="B97" s="12" t="s">
        <v>36</v>
      </c>
      <c r="C97" s="12" t="s">
        <v>153</v>
      </c>
      <c r="D97" s="11">
        <v>50000</v>
      </c>
      <c r="E97" s="12">
        <v>50000</v>
      </c>
      <c r="F97" s="18">
        <v>45660</v>
      </c>
      <c r="G97" s="18">
        <v>46017</v>
      </c>
      <c r="H97" s="17">
        <v>0.031</v>
      </c>
      <c r="I97" s="17">
        <v>0.031</v>
      </c>
      <c r="J97" s="22">
        <v>21.53</v>
      </c>
      <c r="K97" s="12"/>
      <c r="L97" s="2">
        <f t="shared" si="13"/>
        <v>90</v>
      </c>
      <c r="M97" s="2">
        <f t="shared" si="11"/>
        <v>91</v>
      </c>
      <c r="N97" s="2">
        <f t="shared" si="16"/>
        <v>387.5</v>
      </c>
      <c r="O97" s="2">
        <f t="shared" si="14"/>
        <v>387.5</v>
      </c>
      <c r="P97" s="2">
        <f t="shared" si="15"/>
        <v>0</v>
      </c>
    </row>
    <row r="98" s="2" customFormat="true" ht="20.1" customHeight="true" spans="1:16">
      <c r="A98" s="9" t="s">
        <v>207</v>
      </c>
      <c r="B98" s="12" t="s">
        <v>78</v>
      </c>
      <c r="C98" s="12" t="s">
        <v>178</v>
      </c>
      <c r="D98" s="11">
        <v>50000</v>
      </c>
      <c r="E98" s="12">
        <v>50000</v>
      </c>
      <c r="F98" s="18">
        <v>45707</v>
      </c>
      <c r="G98" s="18">
        <v>46062</v>
      </c>
      <c r="H98" s="17">
        <v>0.031</v>
      </c>
      <c r="I98" s="17">
        <v>0.031</v>
      </c>
      <c r="J98" s="22">
        <v>215.28</v>
      </c>
      <c r="K98" s="12"/>
      <c r="L98" s="2">
        <f t="shared" si="13"/>
        <v>90</v>
      </c>
      <c r="M98" s="2">
        <f t="shared" si="11"/>
        <v>91</v>
      </c>
      <c r="N98" s="2">
        <f t="shared" si="16"/>
        <v>387.5</v>
      </c>
      <c r="O98" s="2">
        <f t="shared" si="14"/>
        <v>387.5</v>
      </c>
      <c r="P98" s="2">
        <f t="shared" si="15"/>
        <v>0</v>
      </c>
    </row>
    <row r="99" s="2" customFormat="true" ht="20.1" customHeight="true" spans="1:16">
      <c r="A99" s="9" t="s">
        <v>208</v>
      </c>
      <c r="B99" s="12" t="s">
        <v>120</v>
      </c>
      <c r="C99" s="12" t="s">
        <v>174</v>
      </c>
      <c r="D99" s="11">
        <v>50000</v>
      </c>
      <c r="E99" s="12">
        <v>50000</v>
      </c>
      <c r="F99" s="18">
        <v>45797</v>
      </c>
      <c r="G99" s="18">
        <v>46013</v>
      </c>
      <c r="H99" s="17">
        <v>0.031</v>
      </c>
      <c r="I99" s="17">
        <v>0.031</v>
      </c>
      <c r="J99" s="22">
        <v>4.31</v>
      </c>
      <c r="K99" s="12"/>
      <c r="L99" s="2">
        <f t="shared" si="13"/>
        <v>90</v>
      </c>
      <c r="M99" s="2">
        <f t="shared" si="11"/>
        <v>91</v>
      </c>
      <c r="N99" s="2">
        <f t="shared" si="16"/>
        <v>387.5</v>
      </c>
      <c r="O99" s="2">
        <f t="shared" si="14"/>
        <v>387.5</v>
      </c>
      <c r="P99" s="2">
        <f t="shared" si="15"/>
        <v>0</v>
      </c>
    </row>
    <row r="100" s="2" customFormat="true" ht="20.1" customHeight="true" spans="1:16">
      <c r="A100" s="9" t="s">
        <v>209</v>
      </c>
      <c r="B100" s="12" t="s">
        <v>120</v>
      </c>
      <c r="C100" s="12" t="s">
        <v>162</v>
      </c>
      <c r="D100" s="11">
        <v>50000</v>
      </c>
      <c r="E100" s="12">
        <v>50000</v>
      </c>
      <c r="F100" s="18">
        <v>45672</v>
      </c>
      <c r="G100" s="18">
        <v>46034</v>
      </c>
      <c r="H100" s="26">
        <v>0.031</v>
      </c>
      <c r="I100" s="26">
        <v>0.031</v>
      </c>
      <c r="J100" s="22">
        <v>94.72</v>
      </c>
      <c r="K100" s="12"/>
      <c r="L100" s="2">
        <f t="shared" si="13"/>
        <v>90</v>
      </c>
      <c r="M100" s="2">
        <f t="shared" si="11"/>
        <v>91</v>
      </c>
      <c r="N100" s="2">
        <f t="shared" si="16"/>
        <v>387.5</v>
      </c>
      <c r="O100" s="2">
        <f t="shared" si="14"/>
        <v>387.5</v>
      </c>
      <c r="P100" s="2">
        <f t="shared" si="15"/>
        <v>0</v>
      </c>
    </row>
    <row r="101" s="2" customFormat="true" ht="20.1" customHeight="true" spans="1:16">
      <c r="A101" s="9" t="s">
        <v>210</v>
      </c>
      <c r="B101" s="10" t="s">
        <v>47</v>
      </c>
      <c r="C101" s="10" t="s">
        <v>168</v>
      </c>
      <c r="D101" s="25">
        <v>50000</v>
      </c>
      <c r="E101" s="10">
        <v>50000</v>
      </c>
      <c r="F101" s="18">
        <v>45785</v>
      </c>
      <c r="G101" s="18">
        <v>46022</v>
      </c>
      <c r="H101" s="26">
        <v>0.031</v>
      </c>
      <c r="I101" s="26">
        <v>0.031</v>
      </c>
      <c r="J101" s="22">
        <v>43.06</v>
      </c>
      <c r="K101" s="10"/>
      <c r="L101" s="2">
        <f t="shared" si="13"/>
        <v>90</v>
      </c>
      <c r="M101" s="2">
        <f t="shared" si="11"/>
        <v>91</v>
      </c>
      <c r="N101" s="2">
        <f t="shared" si="16"/>
        <v>387.5</v>
      </c>
      <c r="O101" s="2">
        <f t="shared" si="14"/>
        <v>387.5</v>
      </c>
      <c r="P101" s="2">
        <f t="shared" si="15"/>
        <v>0</v>
      </c>
    </row>
    <row r="102" ht="20.1" customHeight="true" spans="1:16">
      <c r="A102" s="9" t="s">
        <v>211</v>
      </c>
      <c r="B102" s="9"/>
      <c r="C102" s="9"/>
      <c r="D102" s="9"/>
      <c r="E102" s="9"/>
      <c r="F102" s="9"/>
      <c r="G102" s="9"/>
      <c r="H102" s="9"/>
      <c r="I102" s="9"/>
      <c r="J102" s="22">
        <f>SUM(J6:J101)</f>
        <v>20792.21</v>
      </c>
      <c r="K102" s="27"/>
      <c r="O102" s="2">
        <f t="shared" si="14"/>
        <v>0</v>
      </c>
      <c r="P102" s="2">
        <f t="shared" si="15"/>
        <v>0</v>
      </c>
    </row>
    <row r="103" ht="21.75" customHeight="true" spans="3:16">
      <c r="C103" s="3" t="s">
        <v>212</v>
      </c>
      <c r="F103" s="4" t="s">
        <v>213</v>
      </c>
      <c r="J103" s="3" t="s">
        <v>214</v>
      </c>
      <c r="O103" s="2">
        <f t="shared" si="14"/>
        <v>0</v>
      </c>
      <c r="P103" s="2">
        <f t="shared" si="15"/>
        <v>0</v>
      </c>
    </row>
  </sheetData>
  <mergeCells count="3">
    <mergeCell ref="A2:K2"/>
    <mergeCell ref="F3:H3"/>
    <mergeCell ref="A102:I102"/>
  </mergeCells>
  <printOptions horizontalCentered="true"/>
  <pageMargins left="0.196850393700787" right="0.15748031496063" top="0.748031496062992" bottom="0.748031496062992" header="0.31496062992126" footer="0.31496062992126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2026第1季度脱贫贷款缴息表(去除稳定脱贫户)（打印版）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greatwall</cp:lastModifiedBy>
  <dcterms:created xsi:type="dcterms:W3CDTF">2018-09-19T23:52:00Z</dcterms:created>
  <cp:lastPrinted>2026-03-19T21:03:00Z</cp:lastPrinted>
  <dcterms:modified xsi:type="dcterms:W3CDTF">2026-03-20T11:53:18Z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FCD3D33D1CF64ABFADA9191FA7F1997F_12</vt:lpwstr>
  </property>
  <property fmtid="{D5CDD505-2E9C-101B-9397-08002B2CF9AE}" pid="3" name="KSOProductBuildVer">
    <vt:lpwstr>2052-11.8.2.10554</vt:lpwstr>
  </property>
  <property fmtid="{D5CDD505-2E9C-101B-9397-08002B2CF9AE}" pid="4" name="CalculationRule">
    <vt:i4>0</vt:i4>
  </property>
</Properties>
</file>